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15570" windowHeight="7350" activeTab="2"/>
  </bookViews>
  <sheets>
    <sheet name="Phụ lục 1" sheetId="1" r:id="rId1"/>
    <sheet name="Phụ lục 2" sheetId="2" r:id="rId2"/>
    <sheet name="Phụ lục 3" sheetId="3" r:id="rId3"/>
    <sheet name="Phụ lục 4" sheetId="4" r:id="rId4"/>
    <sheet name="Phụ lục 5" sheetId="5" r:id="rId5"/>
    <sheet name="Phụ lục 6" sheetId="6" r:id="rId6"/>
    <sheet name="Phụ lục 7" sheetId="7" r:id="rId7"/>
    <sheet name="Phụ lục 8" sheetId="12" r:id="rId8"/>
    <sheet name="Phụ lục 9" sheetId="9" r:id="rId9"/>
    <sheet name="Phụ lục 10" sheetId="10" r:id="rId10"/>
    <sheet name="Phụ lục 11" sheetId="11" r:id="rId11"/>
  </sheets>
  <calcPr calcId="144525"/>
</workbook>
</file>

<file path=xl/calcChain.xml><?xml version="1.0" encoding="utf-8"?>
<calcChain xmlns="http://schemas.openxmlformats.org/spreadsheetml/2006/main">
  <c r="D30" i="4" l="1"/>
  <c r="E30" i="4"/>
  <c r="F30" i="4"/>
  <c r="G30" i="4"/>
  <c r="H30" i="4"/>
  <c r="I30" i="4"/>
  <c r="J30" i="4"/>
  <c r="K30" i="4"/>
  <c r="C30" i="4"/>
  <c r="K84" i="1"/>
  <c r="D84" i="1"/>
  <c r="E84" i="1"/>
  <c r="F84" i="1"/>
  <c r="G84" i="1"/>
  <c r="H84" i="1"/>
  <c r="I84" i="1"/>
  <c r="J84" i="1"/>
  <c r="C84" i="1"/>
  <c r="H79" i="1"/>
  <c r="I79" i="1"/>
  <c r="J79" i="1"/>
  <c r="K79" i="1"/>
  <c r="I49" i="1"/>
  <c r="J49" i="1"/>
  <c r="K49" i="1"/>
  <c r="H49" i="1"/>
  <c r="D8" i="1"/>
  <c r="E8" i="1"/>
  <c r="F8" i="1"/>
  <c r="G8" i="1"/>
  <c r="H8" i="1"/>
  <c r="I8" i="1"/>
  <c r="J8" i="1"/>
  <c r="K8" i="1"/>
  <c r="C8" i="1"/>
  <c r="I41" i="1"/>
  <c r="H41" i="1"/>
  <c r="G41" i="1"/>
  <c r="F41" i="1"/>
  <c r="D31" i="3" l="1"/>
  <c r="E31" i="3"/>
  <c r="F31" i="3"/>
  <c r="G31" i="3"/>
  <c r="H31" i="3"/>
  <c r="I31" i="3"/>
  <c r="J31" i="3"/>
  <c r="C31" i="3"/>
  <c r="H26" i="3"/>
  <c r="I26" i="3"/>
  <c r="J26" i="3"/>
  <c r="K26" i="3"/>
  <c r="G26" i="3"/>
  <c r="D17" i="3"/>
  <c r="E17" i="3"/>
  <c r="F17" i="3"/>
  <c r="G17" i="3"/>
  <c r="H17" i="3"/>
  <c r="I17" i="3"/>
  <c r="J17" i="3"/>
  <c r="K17" i="3"/>
  <c r="C17" i="3"/>
  <c r="D8" i="3"/>
  <c r="E8" i="3"/>
  <c r="F8" i="3"/>
  <c r="G8" i="3"/>
  <c r="H8" i="3"/>
  <c r="I8" i="3"/>
  <c r="J8" i="3"/>
  <c r="K8" i="3"/>
  <c r="C8" i="3"/>
  <c r="K31" i="3" l="1"/>
  <c r="I568" i="11" l="1"/>
  <c r="G568" i="11"/>
  <c r="I567" i="11"/>
  <c r="G567" i="11"/>
  <c r="I566" i="11"/>
  <c r="G566" i="11"/>
  <c r="I565" i="11"/>
  <c r="G565" i="11"/>
  <c r="I564" i="11"/>
  <c r="G564" i="11"/>
  <c r="I563" i="11"/>
  <c r="G563" i="11"/>
  <c r="I562" i="11"/>
  <c r="G562" i="11"/>
  <c r="G561" i="11"/>
  <c r="I560" i="11"/>
  <c r="G560" i="11"/>
  <c r="I559" i="11"/>
  <c r="G559" i="11"/>
  <c r="I558" i="11"/>
  <c r="G558" i="11"/>
  <c r="I557" i="11"/>
  <c r="G557" i="11"/>
  <c r="I556" i="11"/>
  <c r="G556" i="11"/>
  <c r="I555" i="11"/>
  <c r="G555" i="11"/>
  <c r="I554" i="11"/>
  <c r="G554" i="11"/>
  <c r="I553" i="11"/>
  <c r="G553" i="11"/>
  <c r="G552" i="11"/>
  <c r="G551" i="11"/>
  <c r="I550" i="11"/>
  <c r="G550" i="11"/>
  <c r="I549" i="11"/>
  <c r="G549" i="11"/>
  <c r="I548" i="11"/>
  <c r="G548" i="11"/>
  <c r="I547" i="11"/>
  <c r="G547" i="11"/>
  <c r="I546" i="11"/>
  <c r="G546" i="11"/>
  <c r="I545" i="11"/>
  <c r="G545" i="11"/>
  <c r="I544" i="11"/>
  <c r="G544" i="11"/>
  <c r="G543" i="11"/>
  <c r="G542" i="11"/>
  <c r="I541" i="11"/>
  <c r="G541" i="11"/>
  <c r="I540" i="11"/>
  <c r="G540" i="11"/>
  <c r="I539" i="11"/>
  <c r="G539" i="11"/>
  <c r="I538" i="11"/>
  <c r="G538" i="11"/>
  <c r="I537" i="11"/>
  <c r="G537" i="11"/>
  <c r="G536" i="11"/>
  <c r="G535" i="11"/>
  <c r="G534" i="11"/>
  <c r="H533" i="11"/>
  <c r="G533" i="11"/>
  <c r="H532" i="11"/>
  <c r="G532" i="11" s="1"/>
  <c r="I531" i="11"/>
  <c r="G531" i="11"/>
  <c r="I530" i="11"/>
  <c r="G530" i="11"/>
  <c r="G529" i="11"/>
  <c r="I528" i="11"/>
  <c r="G528" i="11"/>
  <c r="I527" i="11"/>
  <c r="G527" i="11"/>
  <c r="I526" i="11"/>
  <c r="G526" i="11"/>
  <c r="I525" i="11"/>
  <c r="G525" i="11"/>
  <c r="I524" i="11"/>
  <c r="G524" i="11"/>
  <c r="I523" i="11"/>
  <c r="G523" i="11"/>
  <c r="G522" i="11"/>
  <c r="G521" i="11"/>
  <c r="G520" i="11"/>
  <c r="G519" i="11"/>
  <c r="G518" i="11"/>
  <c r="I517" i="11"/>
  <c r="G517" i="11"/>
  <c r="I516" i="11"/>
  <c r="G516" i="11"/>
  <c r="G515" i="11"/>
  <c r="G514" i="11"/>
  <c r="I513" i="11"/>
  <c r="G513" i="11"/>
  <c r="I512" i="11"/>
  <c r="G512" i="11"/>
  <c r="I511" i="11"/>
  <c r="G511" i="11"/>
  <c r="G510" i="11"/>
  <c r="I509" i="11"/>
  <c r="G509" i="11"/>
  <c r="H508" i="11"/>
  <c r="I508" i="11" s="1"/>
  <c r="G508" i="11"/>
  <c r="I507" i="11"/>
  <c r="G507" i="11"/>
  <c r="G506" i="11"/>
  <c r="G505" i="11"/>
  <c r="I504" i="11"/>
  <c r="G504" i="11"/>
  <c r="G503" i="11"/>
  <c r="I502" i="11"/>
  <c r="G502" i="11"/>
  <c r="I501" i="11"/>
  <c r="G501" i="11"/>
  <c r="G500" i="11"/>
  <c r="G499" i="11"/>
  <c r="I498" i="11"/>
  <c r="G498" i="11"/>
  <c r="G497" i="11"/>
  <c r="I496" i="11"/>
  <c r="G496" i="11"/>
  <c r="I495" i="11"/>
  <c r="G495" i="11"/>
  <c r="I494" i="11"/>
  <c r="G494" i="11"/>
  <c r="G493" i="11"/>
  <c r="I492" i="11"/>
  <c r="G492" i="11"/>
  <c r="I491" i="11"/>
  <c r="G491" i="11"/>
  <c r="I490" i="11"/>
  <c r="G490" i="11"/>
  <c r="I489" i="11"/>
  <c r="G489" i="11"/>
  <c r="G488" i="11"/>
  <c r="I487" i="11"/>
  <c r="G487" i="11"/>
  <c r="G486" i="11"/>
  <c r="I485" i="11"/>
  <c r="G485" i="11"/>
  <c r="I484" i="11"/>
  <c r="G484" i="11"/>
  <c r="I483" i="11"/>
  <c r="G483" i="11"/>
  <c r="I482" i="11"/>
  <c r="G482" i="11"/>
  <c r="I481" i="11"/>
  <c r="G481" i="11"/>
  <c r="I480" i="11"/>
  <c r="G480" i="11"/>
  <c r="I479" i="11"/>
  <c r="G479" i="11"/>
  <c r="I478" i="11"/>
  <c r="G478" i="11"/>
  <c r="I477" i="11"/>
  <c r="G477" i="11"/>
  <c r="I476" i="11"/>
  <c r="G476" i="11"/>
  <c r="I475" i="11"/>
  <c r="G475" i="11"/>
  <c r="I474" i="11"/>
  <c r="G474" i="11"/>
  <c r="I473" i="11"/>
  <c r="G473" i="11"/>
  <c r="I472" i="11"/>
  <c r="G472" i="11"/>
  <c r="I471" i="11"/>
  <c r="G471" i="11"/>
  <c r="I470" i="11"/>
  <c r="G470" i="11"/>
  <c r="I469" i="11"/>
  <c r="G469" i="11"/>
  <c r="I468" i="11"/>
  <c r="G468" i="11"/>
  <c r="I467" i="11"/>
  <c r="G467" i="11"/>
  <c r="I466" i="11"/>
  <c r="G466" i="11"/>
  <c r="I465" i="11"/>
  <c r="G465" i="11"/>
  <c r="I464" i="11"/>
  <c r="G464" i="11"/>
  <c r="I463" i="11"/>
  <c r="G463" i="11"/>
  <c r="I462" i="11"/>
  <c r="G462" i="11"/>
  <c r="I461" i="11"/>
  <c r="G461" i="11"/>
  <c r="I460" i="11"/>
  <c r="G460" i="11"/>
  <c r="I459" i="11"/>
  <c r="G459" i="11"/>
  <c r="I458" i="11"/>
  <c r="G458" i="11"/>
  <c r="I457" i="11"/>
  <c r="G457" i="11"/>
  <c r="G456" i="11"/>
  <c r="I455" i="11"/>
  <c r="G455" i="11"/>
  <c r="I454" i="11"/>
  <c r="G454" i="11"/>
  <c r="I453" i="11"/>
  <c r="G453" i="11"/>
  <c r="I452" i="11"/>
  <c r="G452" i="11"/>
  <c r="I451" i="11"/>
  <c r="G451" i="11"/>
  <c r="I450" i="11"/>
  <c r="G450" i="11"/>
  <c r="I449" i="11"/>
  <c r="G449" i="11"/>
  <c r="I448" i="11"/>
  <c r="G448" i="11"/>
  <c r="I447" i="11"/>
  <c r="G447" i="11"/>
  <c r="I446" i="11"/>
  <c r="G446" i="11"/>
  <c r="G445" i="11"/>
  <c r="G444" i="11"/>
  <c r="I443" i="11"/>
  <c r="G443" i="11"/>
  <c r="I442" i="11"/>
  <c r="G442" i="11"/>
  <c r="I441" i="11"/>
  <c r="G441" i="11"/>
  <c r="I440" i="11"/>
  <c r="G440" i="11"/>
  <c r="I439" i="11"/>
  <c r="G439" i="11"/>
  <c r="I438" i="11"/>
  <c r="G438" i="11"/>
  <c r="I437" i="11"/>
  <c r="G437" i="11"/>
  <c r="I436" i="11"/>
  <c r="G436" i="11"/>
  <c r="I435" i="11"/>
  <c r="G435" i="11"/>
  <c r="I434" i="11"/>
  <c r="G434" i="11"/>
  <c r="I433" i="11"/>
  <c r="G433" i="11"/>
  <c r="I432" i="11"/>
  <c r="G432" i="11"/>
  <c r="I431" i="11"/>
  <c r="G431" i="11"/>
  <c r="I430" i="11"/>
  <c r="G430" i="11"/>
  <c r="I429" i="11"/>
  <c r="G429" i="11"/>
  <c r="I428" i="11"/>
  <c r="G428" i="11"/>
  <c r="I427" i="11"/>
  <c r="G427" i="11"/>
  <c r="I426" i="11"/>
  <c r="G426" i="11"/>
  <c r="I425" i="11"/>
  <c r="G425" i="11"/>
  <c r="I424" i="11"/>
  <c r="G424" i="11"/>
  <c r="I423" i="11"/>
  <c r="G423" i="11"/>
  <c r="G422" i="11"/>
  <c r="I421" i="11"/>
  <c r="G421" i="11"/>
  <c r="I420" i="11"/>
  <c r="G420" i="11"/>
  <c r="I419" i="11"/>
  <c r="G419" i="11"/>
  <c r="I418" i="11"/>
  <c r="G418" i="11"/>
  <c r="G417" i="11"/>
  <c r="I416" i="11"/>
  <c r="G416" i="11"/>
  <c r="I415" i="11"/>
  <c r="G415" i="11"/>
  <c r="I414" i="11"/>
  <c r="G414" i="11"/>
  <c r="I413" i="11"/>
  <c r="G413" i="11"/>
  <c r="G412" i="11"/>
  <c r="I411" i="11"/>
  <c r="G411" i="11"/>
  <c r="I410" i="11"/>
  <c r="G410" i="11"/>
  <c r="I409" i="11"/>
  <c r="G409" i="11"/>
  <c r="I408" i="11"/>
  <c r="G408" i="11"/>
  <c r="I407" i="11"/>
  <c r="G407" i="11"/>
  <c r="I406" i="11"/>
  <c r="G406" i="11"/>
  <c r="I405" i="11"/>
  <c r="G405" i="11"/>
  <c r="I404" i="11"/>
  <c r="G404" i="11"/>
  <c r="I403" i="11"/>
  <c r="G403" i="11"/>
  <c r="G402" i="11"/>
  <c r="I401" i="11"/>
  <c r="G401" i="11"/>
  <c r="G400" i="11"/>
  <c r="I399" i="11"/>
  <c r="G399" i="11"/>
  <c r="I398" i="11"/>
  <c r="G398" i="11"/>
  <c r="I397" i="11"/>
  <c r="G397" i="11"/>
  <c r="I396" i="11"/>
  <c r="G396" i="11"/>
  <c r="I395" i="11"/>
  <c r="G395" i="11"/>
  <c r="G394" i="11"/>
  <c r="G393" i="11"/>
  <c r="G392" i="11"/>
  <c r="I391" i="11"/>
  <c r="G391" i="11"/>
  <c r="I390" i="11"/>
  <c r="G390" i="11"/>
  <c r="G389" i="11"/>
  <c r="G388" i="11"/>
  <c r="I387" i="11"/>
  <c r="G387" i="11"/>
  <c r="I386" i="11"/>
  <c r="G386" i="11"/>
  <c r="I385" i="11"/>
  <c r="G385" i="11"/>
  <c r="I384" i="11"/>
  <c r="G384" i="11"/>
  <c r="I383" i="11"/>
  <c r="G383" i="11"/>
  <c r="I382" i="11"/>
  <c r="G382" i="11"/>
  <c r="I381" i="11"/>
  <c r="G381" i="11"/>
  <c r="I380" i="11"/>
  <c r="G380" i="11"/>
  <c r="I379" i="11"/>
  <c r="G379" i="11"/>
  <c r="I378" i="11"/>
  <c r="G378" i="11"/>
  <c r="I377" i="11"/>
  <c r="G377" i="11"/>
  <c r="I376" i="11"/>
  <c r="G376" i="11"/>
  <c r="I375" i="11"/>
  <c r="G375" i="11"/>
  <c r="I374" i="11"/>
  <c r="G374" i="11"/>
  <c r="I373" i="11"/>
  <c r="G373" i="11"/>
  <c r="I372" i="11"/>
  <c r="G372" i="11"/>
  <c r="I371" i="11"/>
  <c r="G371" i="11"/>
  <c r="I370" i="11"/>
  <c r="G370" i="11"/>
  <c r="I369" i="11"/>
  <c r="G369" i="11"/>
  <c r="I368" i="11"/>
  <c r="G368" i="11"/>
  <c r="I367" i="11"/>
  <c r="G367" i="11"/>
  <c r="I366" i="11"/>
  <c r="G366" i="11"/>
  <c r="I365" i="11"/>
  <c r="G365" i="11"/>
  <c r="G364" i="11"/>
  <c r="I362" i="11"/>
  <c r="G362" i="11"/>
  <c r="I361" i="11"/>
  <c r="G361" i="11"/>
  <c r="I360" i="11"/>
  <c r="G360" i="11"/>
  <c r="G359" i="11"/>
  <c r="I358" i="11"/>
  <c r="G358" i="11"/>
  <c r="I357" i="11"/>
  <c r="G357" i="11"/>
  <c r="I356" i="11"/>
  <c r="G356" i="11"/>
  <c r="I355" i="11"/>
  <c r="G355" i="11"/>
  <c r="I354" i="11"/>
  <c r="G354" i="11"/>
  <c r="I353" i="11"/>
  <c r="G353" i="11"/>
  <c r="I352" i="11"/>
  <c r="G352" i="11"/>
  <c r="G351" i="11"/>
  <c r="G350" i="11"/>
  <c r="G349" i="11"/>
  <c r="G348" i="11"/>
  <c r="I347" i="11"/>
  <c r="G347" i="11"/>
  <c r="I346" i="11"/>
  <c r="G346" i="11"/>
  <c r="I345" i="11"/>
  <c r="G345" i="11"/>
  <c r="I344" i="11"/>
  <c r="G344" i="11"/>
  <c r="I343" i="11"/>
  <c r="G343" i="11"/>
  <c r="I342" i="11"/>
  <c r="G342" i="11"/>
  <c r="I341" i="11"/>
  <c r="G341" i="11"/>
  <c r="I340" i="11"/>
  <c r="G340" i="11"/>
  <c r="I339" i="11"/>
  <c r="G339" i="11"/>
  <c r="I338" i="11"/>
  <c r="G338" i="11"/>
  <c r="G337" i="11"/>
  <c r="G336" i="11"/>
  <c r="G335" i="11"/>
  <c r="G334" i="11"/>
  <c r="I333" i="11"/>
  <c r="G333" i="11"/>
  <c r="I332" i="11"/>
  <c r="G332" i="11"/>
  <c r="G331" i="11"/>
  <c r="I330" i="11"/>
  <c r="G330" i="11"/>
  <c r="I329" i="11"/>
  <c r="G329" i="11"/>
  <c r="I328" i="11"/>
  <c r="G328" i="11"/>
  <c r="I327" i="11"/>
  <c r="G327" i="11"/>
  <c r="I326" i="11"/>
  <c r="G326" i="11"/>
  <c r="I325" i="11"/>
  <c r="G325" i="11"/>
  <c r="I324" i="11"/>
  <c r="G324" i="11"/>
  <c r="G323" i="11"/>
  <c r="G322" i="11"/>
  <c r="I321" i="11"/>
  <c r="G321" i="11"/>
  <c r="I320" i="11"/>
  <c r="G320" i="11"/>
  <c r="G319" i="11"/>
  <c r="I318" i="11"/>
  <c r="G318" i="11"/>
  <c r="I317" i="11"/>
  <c r="G317" i="11"/>
  <c r="I316" i="11"/>
  <c r="G316" i="11"/>
  <c r="I315" i="11"/>
  <c r="G315" i="11"/>
  <c r="G314" i="11"/>
  <c r="I313" i="11"/>
  <c r="G313" i="11"/>
  <c r="G312" i="11"/>
  <c r="I311" i="11"/>
  <c r="G311" i="11"/>
  <c r="I310" i="11"/>
  <c r="G310" i="11"/>
  <c r="I309" i="11"/>
  <c r="G309" i="11"/>
  <c r="I308" i="11"/>
  <c r="G308" i="11"/>
  <c r="G307" i="11"/>
  <c r="I306" i="11"/>
  <c r="G306" i="11"/>
  <c r="G305" i="11"/>
  <c r="G304" i="11"/>
  <c r="G303" i="11"/>
  <c r="I302" i="11"/>
  <c r="G302" i="11"/>
  <c r="I301" i="11"/>
  <c r="G301" i="11"/>
  <c r="I300" i="11"/>
  <c r="G300" i="11"/>
  <c r="I299" i="11"/>
  <c r="G299" i="11"/>
  <c r="G298" i="11"/>
  <c r="H297" i="11"/>
  <c r="G297" i="11"/>
  <c r="G296" i="11"/>
  <c r="G295" i="11"/>
  <c r="G294" i="11"/>
  <c r="G293" i="11"/>
  <c r="G292" i="11"/>
  <c r="G291" i="11"/>
  <c r="I290" i="11"/>
  <c r="G290" i="11"/>
  <c r="G289" i="11"/>
  <c r="I288" i="11"/>
  <c r="G288" i="11"/>
  <c r="I287" i="11"/>
  <c r="G287" i="11"/>
  <c r="I286" i="11"/>
  <c r="G286" i="11"/>
  <c r="I285" i="11"/>
  <c r="G285" i="11"/>
  <c r="I284" i="11"/>
  <c r="G284" i="11"/>
  <c r="G283" i="11"/>
  <c r="I282" i="11"/>
  <c r="G282" i="11"/>
  <c r="I281" i="11"/>
  <c r="G281" i="11"/>
  <c r="I280" i="11"/>
  <c r="G280" i="11"/>
  <c r="G279" i="11"/>
  <c r="I278" i="11"/>
  <c r="G278" i="11"/>
  <c r="G277" i="11"/>
  <c r="G276" i="11"/>
  <c r="I275" i="11"/>
  <c r="G275" i="11"/>
  <c r="G274" i="11"/>
  <c r="G273" i="11"/>
  <c r="H272" i="11"/>
  <c r="G272" i="11" s="1"/>
  <c r="I271" i="11"/>
  <c r="G271" i="11"/>
  <c r="I270" i="11"/>
  <c r="G270" i="11"/>
  <c r="G269" i="11"/>
  <c r="G268" i="11"/>
  <c r="G267" i="11"/>
  <c r="G266" i="11"/>
  <c r="G265" i="11"/>
  <c r="I264" i="11"/>
  <c r="G264" i="11"/>
  <c r="I263" i="11"/>
  <c r="G263" i="11"/>
  <c r="I262" i="11"/>
  <c r="G262" i="11"/>
  <c r="G261" i="11"/>
  <c r="G260" i="11"/>
  <c r="G259" i="11"/>
  <c r="G258" i="11"/>
  <c r="G257" i="11"/>
  <c r="I256" i="11"/>
  <c r="G256" i="11"/>
  <c r="G255" i="11"/>
  <c r="I254" i="11"/>
  <c r="G254" i="11"/>
  <c r="I253" i="11"/>
  <c r="G253" i="11"/>
  <c r="G252" i="11"/>
  <c r="G251" i="11"/>
  <c r="G250" i="11"/>
  <c r="G249" i="11"/>
  <c r="I248" i="11"/>
  <c r="G248" i="11"/>
  <c r="I247" i="11"/>
  <c r="G247" i="11"/>
  <c r="I246" i="11"/>
  <c r="G246" i="11"/>
  <c r="I245" i="11"/>
  <c r="G245" i="11"/>
  <c r="I244" i="11"/>
  <c r="G244" i="11"/>
  <c r="I243" i="11"/>
  <c r="G243" i="11"/>
  <c r="I242" i="11"/>
  <c r="G242" i="11"/>
  <c r="I241" i="11"/>
  <c r="G241" i="11"/>
  <c r="I240" i="11"/>
  <c r="G240" i="11"/>
  <c r="I239" i="11"/>
  <c r="G239" i="11"/>
  <c r="I238" i="11"/>
  <c r="G238" i="11"/>
  <c r="I237" i="11"/>
  <c r="G237" i="11"/>
  <c r="I236" i="11"/>
  <c r="G236" i="11"/>
  <c r="I235" i="11"/>
  <c r="G235" i="11"/>
  <c r="I234" i="11"/>
  <c r="G234" i="11"/>
  <c r="G233" i="11"/>
  <c r="G232" i="11"/>
  <c r="G231" i="11"/>
  <c r="G230" i="11"/>
  <c r="G229" i="11"/>
  <c r="I228" i="11"/>
  <c r="G228" i="11"/>
  <c r="I227" i="11"/>
  <c r="G227" i="11"/>
  <c r="G226" i="11"/>
  <c r="I225" i="11"/>
  <c r="G225" i="11"/>
  <c r="I224" i="11"/>
  <c r="G224" i="11"/>
  <c r="I223" i="11"/>
  <c r="G223" i="11"/>
  <c r="I222" i="11"/>
  <c r="G222" i="11"/>
  <c r="I221" i="11"/>
  <c r="G221" i="11"/>
  <c r="I220" i="11"/>
  <c r="G220" i="11"/>
  <c r="I219" i="11"/>
  <c r="G219" i="11"/>
  <c r="I218" i="11"/>
  <c r="G218" i="11"/>
  <c r="I217" i="11"/>
  <c r="G217" i="11"/>
  <c r="I216" i="11"/>
  <c r="G216" i="11"/>
  <c r="I215" i="11"/>
  <c r="G215" i="11"/>
  <c r="I214" i="11"/>
  <c r="G214" i="11"/>
  <c r="I213" i="11"/>
  <c r="G213" i="11"/>
  <c r="I212" i="11"/>
  <c r="G212" i="11"/>
  <c r="I211" i="11"/>
  <c r="G211" i="11"/>
  <c r="I210" i="11"/>
  <c r="G210" i="11"/>
  <c r="I209" i="11"/>
  <c r="G209" i="11"/>
  <c r="I208" i="11"/>
  <c r="G208" i="11"/>
  <c r="I207" i="11"/>
  <c r="G207" i="11"/>
  <c r="I206" i="11"/>
  <c r="G206" i="11"/>
  <c r="I205" i="11"/>
  <c r="G205" i="11"/>
  <c r="I204" i="11"/>
  <c r="G204" i="11"/>
  <c r="I203" i="11"/>
  <c r="G203" i="11"/>
  <c r="I202" i="11"/>
  <c r="G202" i="11"/>
  <c r="G201" i="11"/>
  <c r="I200" i="11"/>
  <c r="G200" i="11"/>
  <c r="I199" i="11"/>
  <c r="G199" i="11"/>
  <c r="I198" i="11"/>
  <c r="G198" i="11"/>
  <c r="I197" i="11"/>
  <c r="G197" i="11"/>
  <c r="I196" i="11"/>
  <c r="G196" i="11"/>
  <c r="I195" i="11"/>
  <c r="G195" i="11"/>
  <c r="I194" i="11"/>
  <c r="G194" i="11"/>
  <c r="I193" i="11"/>
  <c r="G193" i="11"/>
  <c r="I192" i="11"/>
  <c r="G192" i="11"/>
  <c r="I191" i="11"/>
  <c r="G191" i="11"/>
  <c r="I190" i="11"/>
  <c r="G190" i="11"/>
  <c r="I189" i="11"/>
  <c r="G189" i="11"/>
  <c r="I188" i="11"/>
  <c r="G188" i="11"/>
  <c r="I187" i="11"/>
  <c r="G187" i="11"/>
  <c r="I186" i="11"/>
  <c r="G186" i="11"/>
  <c r="I185" i="11"/>
  <c r="G185" i="11"/>
  <c r="I184" i="11"/>
  <c r="G184" i="11"/>
  <c r="I183" i="11"/>
  <c r="G183" i="11"/>
  <c r="I182" i="11"/>
  <c r="G182" i="11"/>
  <c r="G181" i="11"/>
  <c r="G180" i="11"/>
  <c r="I179" i="11"/>
  <c r="G179" i="11"/>
  <c r="I178" i="11"/>
  <c r="G178" i="11"/>
  <c r="I177" i="11"/>
  <c r="G177" i="11"/>
  <c r="I176" i="11"/>
  <c r="G176" i="11"/>
  <c r="I175" i="11"/>
  <c r="G175" i="11"/>
  <c r="G174" i="11"/>
  <c r="I173" i="11"/>
  <c r="G173" i="11"/>
  <c r="I172" i="11"/>
  <c r="G172" i="11"/>
  <c r="I171" i="11"/>
  <c r="G171" i="11"/>
  <c r="I170" i="11"/>
  <c r="G170" i="11"/>
  <c r="I169" i="11"/>
  <c r="G169" i="11"/>
  <c r="I168" i="11"/>
  <c r="G168" i="11"/>
  <c r="G167" i="11"/>
  <c r="G166" i="11"/>
  <c r="G165" i="11"/>
  <c r="G164" i="11"/>
  <c r="G163" i="11"/>
  <c r="G162" i="11"/>
  <c r="H161" i="11"/>
  <c r="G161" i="11"/>
  <c r="G160" i="11"/>
  <c r="I159" i="11"/>
  <c r="G159" i="11"/>
  <c r="G158" i="11"/>
  <c r="I157" i="11"/>
  <c r="G157" i="11"/>
  <c r="G156" i="11"/>
  <c r="G155" i="11"/>
  <c r="G154" i="11"/>
  <c r="G153" i="11"/>
  <c r="G152" i="11"/>
  <c r="G151" i="11"/>
  <c r="G150" i="11"/>
  <c r="I149" i="11"/>
  <c r="G149" i="11"/>
  <c r="I148" i="11"/>
  <c r="G148" i="11"/>
  <c r="I147" i="11"/>
  <c r="G147" i="11"/>
  <c r="I146" i="11"/>
  <c r="G146" i="11"/>
  <c r="G145" i="11"/>
  <c r="G144" i="11"/>
  <c r="G143" i="11"/>
  <c r="G142" i="11"/>
  <c r="G141" i="11"/>
  <c r="G140" i="11"/>
  <c r="G139" i="11"/>
  <c r="I138" i="11"/>
  <c r="G138" i="11"/>
  <c r="I137" i="11"/>
  <c r="G137" i="11"/>
  <c r="G136" i="11"/>
  <c r="G135" i="11"/>
  <c r="G134" i="11"/>
  <c r="G133" i="11"/>
  <c r="G132" i="11"/>
  <c r="I131" i="11"/>
  <c r="G131" i="11"/>
  <c r="G130" i="11"/>
  <c r="H129" i="11"/>
  <c r="G129" i="11" s="1"/>
  <c r="G128" i="11"/>
  <c r="G127" i="11"/>
  <c r="G126" i="11"/>
  <c r="G125" i="11"/>
  <c r="G124" i="11"/>
  <c r="G123" i="11"/>
  <c r="G122" i="11"/>
  <c r="G121" i="11"/>
  <c r="G120" i="11"/>
  <c r="H119" i="11"/>
  <c r="H569" i="11" s="1"/>
  <c r="G119" i="11"/>
  <c r="G118" i="11"/>
  <c r="G117" i="11"/>
  <c r="G116" i="11"/>
  <c r="G115" i="11"/>
  <c r="G114" i="11"/>
  <c r="G113" i="11"/>
  <c r="G112" i="11"/>
  <c r="G111" i="11"/>
  <c r="G110" i="11"/>
  <c r="G109" i="11"/>
  <c r="I108" i="11"/>
  <c r="G108" i="11"/>
  <c r="G107" i="11"/>
  <c r="G106" i="11"/>
  <c r="G105" i="11"/>
  <c r="G104" i="11"/>
  <c r="I103" i="11"/>
  <c r="G103" i="11"/>
  <c r="G102" i="11"/>
  <c r="G101" i="11"/>
  <c r="G100" i="11"/>
  <c r="G99" i="11"/>
  <c r="G98" i="11"/>
  <c r="I97" i="11"/>
  <c r="G97" i="11"/>
  <c r="G96" i="11"/>
  <c r="G95" i="11"/>
  <c r="G94" i="11"/>
  <c r="G93" i="11"/>
  <c r="G92" i="11"/>
  <c r="I91" i="11"/>
  <c r="G91" i="11"/>
  <c r="G90" i="11"/>
  <c r="I89" i="11"/>
  <c r="G89" i="11"/>
  <c r="I88" i="11"/>
  <c r="G88" i="11"/>
  <c r="I87" i="11"/>
  <c r="G87" i="11"/>
  <c r="I86" i="11"/>
  <c r="G86" i="11"/>
  <c r="I85" i="11"/>
  <c r="G85" i="11"/>
  <c r="I84" i="11"/>
  <c r="G84" i="11"/>
  <c r="I83" i="11"/>
  <c r="G83" i="11"/>
  <c r="I82" i="11"/>
  <c r="G82" i="11"/>
  <c r="I81" i="11"/>
  <c r="G81" i="11"/>
  <c r="G80" i="11"/>
  <c r="I79" i="11"/>
  <c r="G79" i="11"/>
  <c r="I78" i="11"/>
  <c r="G78" i="11"/>
  <c r="I77" i="11"/>
  <c r="G77" i="11"/>
  <c r="I76" i="11"/>
  <c r="G76" i="11"/>
  <c r="G75" i="11"/>
  <c r="G74" i="11"/>
  <c r="G73" i="11"/>
  <c r="G72" i="11"/>
  <c r="G71" i="11"/>
  <c r="I70" i="11"/>
  <c r="G70" i="11"/>
  <c r="G69" i="11"/>
  <c r="G68" i="11"/>
  <c r="I67" i="11"/>
  <c r="G67" i="11"/>
  <c r="G66" i="11"/>
  <c r="G65" i="11"/>
  <c r="G64" i="11"/>
  <c r="I63" i="11"/>
  <c r="G63" i="11"/>
  <c r="G62" i="11"/>
  <c r="I61" i="11"/>
  <c r="G61" i="11"/>
  <c r="I60" i="11"/>
  <c r="G60" i="11"/>
  <c r="G59" i="11"/>
  <c r="G58" i="11"/>
  <c r="G57" i="11"/>
  <c r="I56" i="11"/>
  <c r="G56" i="11"/>
  <c r="I55" i="11"/>
  <c r="G55" i="11"/>
  <c r="G54" i="11"/>
  <c r="I53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I36" i="11"/>
  <c r="G36" i="11"/>
  <c r="G35" i="11"/>
  <c r="G34" i="11"/>
  <c r="G33" i="11"/>
  <c r="G32" i="11"/>
  <c r="G31" i="11"/>
  <c r="G30" i="11"/>
  <c r="G29" i="11"/>
  <c r="I28" i="11"/>
  <c r="G28" i="11"/>
  <c r="G27" i="11"/>
  <c r="G26" i="11"/>
  <c r="I25" i="11"/>
  <c r="G25" i="11"/>
  <c r="G24" i="11"/>
  <c r="I23" i="11"/>
  <c r="G23" i="11"/>
  <c r="G22" i="11"/>
  <c r="G21" i="11"/>
  <c r="I20" i="11"/>
  <c r="G20" i="11"/>
  <c r="G19" i="11"/>
  <c r="G18" i="11"/>
  <c r="I17" i="11"/>
  <c r="G17" i="11"/>
  <c r="G16" i="11"/>
  <c r="G15" i="11"/>
  <c r="I14" i="11"/>
  <c r="G14" i="11"/>
  <c r="I13" i="11"/>
  <c r="G13" i="11"/>
  <c r="G12" i="11"/>
  <c r="A12" i="1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4" i="11" s="1"/>
  <c r="A365" i="11" s="1"/>
  <c r="A366" i="11" s="1"/>
  <c r="A367" i="11" s="1"/>
  <c r="A368" i="11" s="1"/>
  <c r="A369" i="11" s="1"/>
  <c r="A370" i="11" s="1"/>
  <c r="A371" i="11" s="1"/>
  <c r="A372" i="11" s="1"/>
  <c r="A373" i="11" s="1"/>
  <c r="A374" i="11" s="1"/>
  <c r="A375" i="11" s="1"/>
  <c r="A376" i="11" s="1"/>
  <c r="A377" i="11" s="1"/>
  <c r="A378" i="11" s="1"/>
  <c r="A379" i="11" s="1"/>
  <c r="A380" i="11" s="1"/>
  <c r="A381" i="11" s="1"/>
  <c r="A382" i="11" s="1"/>
  <c r="A383" i="11" s="1"/>
  <c r="A384" i="11" s="1"/>
  <c r="A385" i="11" s="1"/>
  <c r="A386" i="11" s="1"/>
  <c r="A387" i="11" s="1"/>
  <c r="A388" i="11" s="1"/>
  <c r="A389" i="11" s="1"/>
  <c r="A390" i="11" s="1"/>
  <c r="A391" i="11" s="1"/>
  <c r="A392" i="11" s="1"/>
  <c r="A393" i="11" s="1"/>
  <c r="A394" i="11" s="1"/>
  <c r="A395" i="11" s="1"/>
  <c r="A396" i="11" s="1"/>
  <c r="A397" i="11" s="1"/>
  <c r="A398" i="11" s="1"/>
  <c r="A399" i="11" s="1"/>
  <c r="A400" i="11" s="1"/>
  <c r="A401" i="11" s="1"/>
  <c r="A402" i="11" s="1"/>
  <c r="A403" i="11" s="1"/>
  <c r="A404" i="11" s="1"/>
  <c r="A405" i="11" s="1"/>
  <c r="A406" i="11" s="1"/>
  <c r="A407" i="11" s="1"/>
  <c r="A408" i="11" s="1"/>
  <c r="A409" i="11" s="1"/>
  <c r="A410" i="11" s="1"/>
  <c r="A411" i="11" s="1"/>
  <c r="A412" i="11" s="1"/>
  <c r="A413" i="11" s="1"/>
  <c r="A414" i="11" s="1"/>
  <c r="A415" i="11" s="1"/>
  <c r="A416" i="11" s="1"/>
  <c r="A417" i="11" s="1"/>
  <c r="A418" i="11" s="1"/>
  <c r="A419" i="11" s="1"/>
  <c r="A420" i="11" s="1"/>
  <c r="A421" i="11" s="1"/>
  <c r="A422" i="11" s="1"/>
  <c r="A423" i="11" s="1"/>
  <c r="A424" i="11" s="1"/>
  <c r="A425" i="11" s="1"/>
  <c r="A426" i="11" s="1"/>
  <c r="A427" i="11" s="1"/>
  <c r="A428" i="11" s="1"/>
  <c r="A429" i="11" s="1"/>
  <c r="A430" i="11" s="1"/>
  <c r="A431" i="11" s="1"/>
  <c r="A432" i="11" s="1"/>
  <c r="A433" i="11" s="1"/>
  <c r="A434" i="11" s="1"/>
  <c r="A435" i="11" s="1"/>
  <c r="A436" i="11" s="1"/>
  <c r="A437" i="11" s="1"/>
  <c r="A438" i="11" s="1"/>
  <c r="A439" i="11" s="1"/>
  <c r="A440" i="11" s="1"/>
  <c r="A441" i="11" s="1"/>
  <c r="A442" i="11" s="1"/>
  <c r="A443" i="11" s="1"/>
  <c r="A444" i="11" s="1"/>
  <c r="A445" i="11" s="1"/>
  <c r="A446" i="11" s="1"/>
  <c r="A447" i="11" s="1"/>
  <c r="A448" i="11" s="1"/>
  <c r="A449" i="11" s="1"/>
  <c r="A450" i="11" s="1"/>
  <c r="A451" i="11" s="1"/>
  <c r="A452" i="11" s="1"/>
  <c r="A453" i="11" s="1"/>
  <c r="A454" i="11" s="1"/>
  <c r="A455" i="11" s="1"/>
  <c r="A456" i="11" s="1"/>
  <c r="A457" i="11" s="1"/>
  <c r="A458" i="11" s="1"/>
  <c r="A459" i="11" s="1"/>
  <c r="A460" i="11" s="1"/>
  <c r="A461" i="11" s="1"/>
  <c r="A462" i="11" s="1"/>
  <c r="A463" i="11" s="1"/>
  <c r="A464" i="11" s="1"/>
  <c r="A465" i="11" s="1"/>
  <c r="A466" i="11" s="1"/>
  <c r="A467" i="11" s="1"/>
  <c r="A468" i="11" s="1"/>
  <c r="A469" i="11" s="1"/>
  <c r="A470" i="11" s="1"/>
  <c r="A471" i="11" s="1"/>
  <c r="A472" i="11" s="1"/>
  <c r="A473" i="11" s="1"/>
  <c r="A474" i="11" s="1"/>
  <c r="A475" i="11" s="1"/>
  <c r="A476" i="11" s="1"/>
  <c r="A477" i="11" s="1"/>
  <c r="A478" i="11" s="1"/>
  <c r="A479" i="11" s="1"/>
  <c r="A480" i="11" s="1"/>
  <c r="A481" i="11" s="1"/>
  <c r="A482" i="11" s="1"/>
  <c r="A483" i="11" s="1"/>
  <c r="A484" i="11" s="1"/>
  <c r="A485" i="11" s="1"/>
  <c r="A486" i="11" s="1"/>
  <c r="A487" i="11" s="1"/>
  <c r="A488" i="11" s="1"/>
  <c r="A489" i="11" s="1"/>
  <c r="A490" i="11" s="1"/>
  <c r="A491" i="11" s="1"/>
  <c r="A492" i="11" s="1"/>
  <c r="A494" i="11" s="1"/>
  <c r="A495" i="11" s="1"/>
  <c r="A496" i="11" s="1"/>
  <c r="A497" i="11" s="1"/>
  <c r="A498" i="11" s="1"/>
  <c r="A499" i="11" s="1"/>
  <c r="A500" i="11" s="1"/>
  <c r="A501" i="11" s="1"/>
  <c r="A502" i="11" s="1"/>
  <c r="A503" i="11" s="1"/>
  <c r="A504" i="11" s="1"/>
  <c r="A505" i="11" s="1"/>
  <c r="A506" i="11" s="1"/>
  <c r="A507" i="11" s="1"/>
  <c r="A508" i="11" s="1"/>
  <c r="A509" i="11" s="1"/>
  <c r="A511" i="11" s="1"/>
  <c r="A512" i="11" s="1"/>
  <c r="A513" i="11" s="1"/>
  <c r="A514" i="11" s="1"/>
  <c r="A515" i="11" s="1"/>
  <c r="A516" i="11" s="1"/>
  <c r="A517" i="11" s="1"/>
  <c r="A518" i="11" s="1"/>
  <c r="A519" i="11" s="1"/>
  <c r="A520" i="11" s="1"/>
  <c r="A521" i="11" s="1"/>
  <c r="A522" i="11" s="1"/>
  <c r="A523" i="11" s="1"/>
  <c r="A524" i="11" s="1"/>
  <c r="A525" i="11" s="1"/>
  <c r="A526" i="11" s="1"/>
  <c r="A527" i="11" s="1"/>
  <c r="A528" i="11" s="1"/>
  <c r="A529" i="11" s="1"/>
  <c r="A530" i="11" s="1"/>
  <c r="A531" i="11" s="1"/>
  <c r="A532" i="11" s="1"/>
  <c r="A533" i="11" s="1"/>
  <c r="A534" i="11" s="1"/>
  <c r="A535" i="11" s="1"/>
  <c r="A536" i="11" s="1"/>
  <c r="A537" i="11" s="1"/>
  <c r="A538" i="11" s="1"/>
  <c r="A539" i="11" s="1"/>
  <c r="A540" i="11" s="1"/>
  <c r="A541" i="11" s="1"/>
  <c r="A542" i="11" s="1"/>
  <c r="A543" i="11" s="1"/>
  <c r="A544" i="11" s="1"/>
  <c r="A545" i="11" s="1"/>
  <c r="A546" i="11" s="1"/>
  <c r="A547" i="11" s="1"/>
  <c r="A548" i="11" s="1"/>
  <c r="A549" i="11" s="1"/>
  <c r="A550" i="11" s="1"/>
  <c r="A551" i="11" s="1"/>
  <c r="A552" i="11" s="1"/>
  <c r="A553" i="11" s="1"/>
  <c r="A554" i="11" s="1"/>
  <c r="A555" i="11" s="1"/>
  <c r="A556" i="11" s="1"/>
  <c r="A557" i="11" s="1"/>
  <c r="A558" i="11" s="1"/>
  <c r="A559" i="11" s="1"/>
  <c r="A560" i="11" s="1"/>
  <c r="A561" i="11" s="1"/>
  <c r="A562" i="11" s="1"/>
  <c r="A563" i="11" s="1"/>
  <c r="A564" i="11" s="1"/>
  <c r="A565" i="11" s="1"/>
  <c r="A566" i="11" s="1"/>
  <c r="A567" i="11" s="1"/>
  <c r="A568" i="11" s="1"/>
  <c r="G11" i="11"/>
  <c r="A11" i="11"/>
  <c r="G10" i="11"/>
  <c r="I569" i="11" l="1"/>
  <c r="L14" i="10" l="1"/>
  <c r="K14" i="10"/>
  <c r="J14" i="10"/>
  <c r="H14" i="10"/>
  <c r="G14" i="10"/>
  <c r="F14" i="10"/>
  <c r="D14" i="10"/>
  <c r="C14" i="10"/>
  <c r="M9" i="10"/>
  <c r="M14" i="10" s="1"/>
  <c r="L9" i="10"/>
  <c r="K9" i="10"/>
  <c r="J9" i="10"/>
  <c r="I9" i="10"/>
  <c r="I14" i="10" s="1"/>
  <c r="H9" i="10"/>
  <c r="G9" i="10"/>
  <c r="F9" i="10"/>
  <c r="E9" i="10"/>
  <c r="E14" i="10" s="1"/>
  <c r="D9" i="10"/>
  <c r="C9" i="10"/>
  <c r="D11" i="9" l="1"/>
  <c r="H9" i="7" l="1"/>
  <c r="C9" i="7"/>
  <c r="C8" i="7"/>
  <c r="H8" i="7" s="1"/>
  <c r="G79" i="1" l="1"/>
</calcChain>
</file>

<file path=xl/comments1.xml><?xml version="1.0" encoding="utf-8"?>
<comments xmlns="http://schemas.openxmlformats.org/spreadsheetml/2006/main">
  <authors>
    <author>huong</author>
    <author>Thay Lam</author>
    <author>Thanh An</author>
    <author>THUY</author>
    <author>DDT</author>
  </authors>
  <commentList>
    <comment ref="H10" authorId="0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đổi do đối chiếu với p. kt tháng 9 -2011</t>
        </r>
      </text>
    </comment>
    <comment ref="H16" authorId="0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B18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9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1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12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D13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chua co nam su dung</t>
        </r>
      </text>
    </comment>
    <comment ref="B15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161" authorId="1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299" authorId="2">
      <text>
        <r>
          <rPr>
            <b/>
            <sz val="8"/>
            <color indexed="81"/>
            <rFont val="Tahoma"/>
            <family val="2"/>
          </rPr>
          <t>Thanh An:</t>
        </r>
        <r>
          <rPr>
            <sz val="8"/>
            <color indexed="81"/>
            <rFont val="Tahoma"/>
            <family val="2"/>
          </rPr>
          <t xml:space="preserve">
TSBT hội năng lượng không biên giới</t>
        </r>
      </text>
    </comment>
    <comment ref="B403" authorId="3">
      <text>
        <r>
          <rPr>
            <b/>
            <sz val="8"/>
            <color indexed="81"/>
            <rFont val="Tahoma"/>
            <family val="2"/>
          </rPr>
          <t>THUY:</t>
        </r>
        <r>
          <rPr>
            <sz val="8"/>
            <color indexed="81"/>
            <rFont val="Tahoma"/>
            <family val="2"/>
          </rPr>
          <t xml:space="preserve">
  -SO 2000-1P 1bộ 
  -CO 3220-3C 1bộ
  -CO 3220-1B  1bộ
  -CO 3220-1J   1bộ
  -CO 3220-1N  1bộ
  -CO 3220 -1P  1bộ
  -CO 3220 -1Q  1bộ
  -CO 3220 -1R  1bộ
  -CO 3220 -1U  1bộ
  -CO 3220 -1V  1bộ
  -CO 3220 -1X  1bộ
  -CO 3220 -1Z  1bộ
  -CO 3220 -2A  1bộ
  -CO 3220 -2C   1bộ
  -CO 3220 -2D  1BỘ
  -CO 3220 -1C  1BỘ
  -LM 2105       1BỘ
  -LM6210        1BỘ
  -LM 8213        1BỘ
  -SO 3220 -9Z   1BỘ
  -LM 9040          1BỘ
  -ST 7200 -3T     1BỘ
  -CO 3220 -1X     1BỘ
  -CO 3220 -2F     1BỘ</t>
        </r>
      </text>
    </comment>
    <comment ref="H508" authorId="4">
      <text>
        <r>
          <rPr>
            <b/>
            <sz val="8"/>
            <color indexed="81"/>
            <rFont val="Tahoma"/>
            <family val="2"/>
          </rPr>
          <t>DDT:</t>
        </r>
        <r>
          <rPr>
            <sz val="8"/>
            <color indexed="81"/>
            <rFont val="Tahoma"/>
            <family val="2"/>
          </rPr>
          <t xml:space="preserve">
Tly UPS= 3,449,000</t>
        </r>
      </text>
    </comment>
    <comment ref="B51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51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51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TỬ CCDC SANG</t>
        </r>
      </text>
    </comment>
    <comment ref="B51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518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</commentList>
</comments>
</file>

<file path=xl/sharedStrings.xml><?xml version="1.0" encoding="utf-8"?>
<sst xmlns="http://schemas.openxmlformats.org/spreadsheetml/2006/main" count="1601" uniqueCount="772">
  <si>
    <t>TT</t>
  </si>
  <si>
    <t>Trình độ đào tạo</t>
  </si>
  <si>
    <t>Công tác tuyển sinh (người)</t>
  </si>
  <si>
    <t>Năm 2011</t>
  </si>
  <si>
    <t>Năm 2012</t>
  </si>
  <si>
    <t>Năm 2013</t>
  </si>
  <si>
    <t>Năm 2014</t>
  </si>
  <si>
    <t>Năm 2015</t>
  </si>
  <si>
    <t>Cao đẳng</t>
  </si>
  <si>
    <t>Trung cấp</t>
  </si>
  <si>
    <t>Sơ cấp</t>
  </si>
  <si>
    <t>Đào tạo dưới 03 tháng</t>
  </si>
  <si>
    <t>Tổng cộng</t>
  </si>
  <si>
    <t>Năm 2016</t>
  </si>
  <si>
    <t>Năm 2017</t>
  </si>
  <si>
    <t>Dự kiến năm 2018</t>
  </si>
  <si>
    <t>Tên ngành/nghề …</t>
  </si>
  <si>
    <t>…</t>
  </si>
  <si>
    <t>1.1</t>
  </si>
  <si>
    <t>1.2</t>
  </si>
  <si>
    <t>2.1</t>
  </si>
  <si>
    <t>2.2</t>
  </si>
  <si>
    <t>3.1</t>
  </si>
  <si>
    <t>3.2</t>
  </si>
  <si>
    <t>4.1</t>
  </si>
  <si>
    <t>4.2</t>
  </si>
  <si>
    <t>CÔNG TÁC TUYỂN SINH</t>
  </si>
  <si>
    <t>Năm 2010</t>
  </si>
  <si>
    <t>Phụ lục 1</t>
  </si>
  <si>
    <t>Ghi chú</t>
  </si>
  <si>
    <t>Cơ khí – Điện tử</t>
  </si>
  <si>
    <t>04 nghề công nghiệp trọng yếu</t>
  </si>
  <si>
    <t>Công nghệ thông tin</t>
  </si>
  <si>
    <t>Hóa chất – Cao su</t>
  </si>
  <si>
    <t>Chế biến tinh lương thực, thực phẩm</t>
  </si>
  <si>
    <t>Tài chính – Tín dụng – Ngân hàng – Bảo hiểm</t>
  </si>
  <si>
    <t>09 nghề dịch vụ chủ yếu</t>
  </si>
  <si>
    <t>Thương mại</t>
  </si>
  <si>
    <t>Vận tải – Kho bãi – Dịch vụ cảng</t>
  </si>
  <si>
    <t>Bưu chính viễn thông và công nghệ thông tin – truyền thông</t>
  </si>
  <si>
    <t>Kinh doanh tài sản – bất động sản</t>
  </si>
  <si>
    <t>Thông tin – Tư vấn – Khoa học – công nghệ</t>
  </si>
  <si>
    <t>Du lịch</t>
  </si>
  <si>
    <t>Y tế</t>
  </si>
  <si>
    <t>Giáo dục – đào tạo</t>
  </si>
  <si>
    <t>Kiến trúc</t>
  </si>
  <si>
    <t>Nhóm ngành tự do dịch chuyển lao động khối ASEAN</t>
  </si>
  <si>
    <t>Điều dưỡng</t>
  </si>
  <si>
    <t>Dịch vụ khảo sát</t>
  </si>
  <si>
    <t>Nha khoa</t>
  </si>
  <si>
    <t>Kế toán</t>
  </si>
  <si>
    <t>Ngành nghề khác</t>
  </si>
  <si>
    <t>Tổng</t>
  </si>
  <si>
    <t>Khối ngành/nghề đào tạo</t>
  </si>
  <si>
    <t>BẢNG PHÂN TÍCH KẾT QUẢ TUYỂN SINH</t>
  </si>
  <si>
    <t>Phụ lục 2</t>
  </si>
  <si>
    <t>Phụ lục 3</t>
  </si>
  <si>
    <t>KẾT QUẢ TỐT NGHIỆP</t>
  </si>
  <si>
    <t>Kết quả tốt nghiệp (người)</t>
  </si>
  <si>
    <t>BẢNG PHÂN TÍCH KẾT QUẢ TỐT NGHIỆP</t>
  </si>
  <si>
    <t>Phụ lục 4</t>
  </si>
  <si>
    <t>CÔNG TÁC TUYỂN SINH ĐỐI TƯỢNG ĐẶC THÙ</t>
  </si>
  <si>
    <t>Phụ lục 5</t>
  </si>
  <si>
    <t>KẾT QUẢ TỐT NGHIỆP ĐỐI TƯỢNG ĐẶC THÙ</t>
  </si>
  <si>
    <t>Phân loại</t>
  </si>
  <si>
    <t>Trình độ chuyên môn</t>
  </si>
  <si>
    <t>Nghiệp vụ sư phạm</t>
  </si>
  <si>
    <t>Thạc sĩ</t>
  </si>
  <si>
    <t>Tiến sĩ</t>
  </si>
  <si>
    <t>Cán bộ quản lý</t>
  </si>
  <si>
    <t>Nhà giáo</t>
  </si>
  <si>
    <t>Phụ lục 6</t>
  </si>
  <si>
    <t>Phụ lục 7</t>
  </si>
  <si>
    <t>BẢNG PHÂN TÍCH TRÌNH ĐỘ CHUYÊN MÔN VÀ NGHIỆP VỤ SƯ PHẠM</t>
  </si>
  <si>
    <t>BẢNG PHÂN TÍCH TRÌNH ĐỘ NGOẠI NGỮ VÀ CÔNG NGHỆ THÔNG TIN</t>
  </si>
  <si>
    <t>Phụ lục 8</t>
  </si>
  <si>
    <t>Chỉ tiêu, mục tiêu</t>
  </si>
  <si>
    <t>Đơn vị 
tính</t>
  </si>
  <si>
    <t>Giảng đường, phòng học lý thuyết</t>
  </si>
  <si>
    <t>Xưởng thực tập, thực hành; phòng thí nghiệm</t>
  </si>
  <si>
    <t>Thư viện</t>
  </si>
  <si>
    <t>-</t>
  </si>
  <si>
    <t>Ngân sách trung ương</t>
  </si>
  <si>
    <t>+</t>
  </si>
  <si>
    <t>Nguồn trong nước</t>
  </si>
  <si>
    <t>Nguồn nước ngoài (vốn vay và viện trợ)</t>
  </si>
  <si>
    <t>Ngân sách địa phương</t>
  </si>
  <si>
    <t>Các nguồn khác</t>
  </si>
  <si>
    <t>Tổng diện tích đất</t>
  </si>
  <si>
    <t>Tổng diện tích xây dựng</t>
  </si>
  <si>
    <t>Ký túc xá</t>
  </si>
  <si>
    <t>Văn phòng</t>
  </si>
  <si>
    <t>Thực hiện đến 31/12/2017</t>
  </si>
  <si>
    <t>Phụ lục 9</t>
  </si>
  <si>
    <t>CƠ SỞ VẬT CHẤT</t>
  </si>
  <si>
    <t>KINH PHÍ HOẠT ĐỘNG GIÁO DỤC NGHỀ NGHIỆP</t>
  </si>
  <si>
    <t>Phụ lục 10</t>
  </si>
  <si>
    <t xml:space="preserve">Năm 2014 </t>
  </si>
  <si>
    <t>BẢNG TỔNG HỢP THIẾT BỊ ĐÀO TẠO</t>
  </si>
  <si>
    <t>Đơn vị tính</t>
  </si>
  <si>
    <t>Số lượng</t>
  </si>
  <si>
    <t>Dự kiến năm 2019</t>
  </si>
  <si>
    <t>Dự kiến năm 2020</t>
  </si>
  <si>
    <t>Tỷ lệ giải quyết việc làm (%)</t>
  </si>
  <si>
    <t>Đại học</t>
  </si>
  <si>
    <t>Dưới đại học</t>
  </si>
  <si>
    <t>Tổng số (người)</t>
  </si>
  <si>
    <t>Năng lực ngoại ngữ</t>
  </si>
  <si>
    <t>Năng lực CNTT</t>
  </si>
  <si>
    <t>Chứng chỉ quốc tế</t>
  </si>
  <si>
    <t>IC3, tương đương hoặc cao hơn</t>
  </si>
  <si>
    <t>Phụ lục 11</t>
  </si>
  <si>
    <t>ĐVT: Người</t>
  </si>
  <si>
    <t>Tổng số 
(Người)</t>
  </si>
  <si>
    <r>
      <t xml:space="preserve">UBND THÀNH PHỐ HỒ CHÍ MINH
</t>
    </r>
    <r>
      <rPr>
        <b/>
        <sz val="13"/>
        <color theme="1"/>
        <rFont val="Times New Roman"/>
        <family val="1"/>
      </rPr>
      <t xml:space="preserve">TRƯỜNG CAO ĐẲNG LÝ TỰ TRỌNG
THÀNH </t>
    </r>
    <r>
      <rPr>
        <b/>
        <u/>
        <sz val="13"/>
        <color theme="1"/>
        <rFont val="Times New Roman"/>
        <family val="1"/>
      </rPr>
      <t>PHỐ HỒ C</t>
    </r>
    <r>
      <rPr>
        <b/>
        <sz val="13"/>
        <color theme="1"/>
        <rFont val="Times New Roman"/>
        <family val="1"/>
      </rPr>
      <t>HÍ MINH</t>
    </r>
  </si>
  <si>
    <r>
      <rPr>
        <b/>
        <sz val="13"/>
        <color theme="1"/>
        <rFont val="Times New Roman"/>
        <family val="1"/>
      </rP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</si>
  <si>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</si>
  <si>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t>Chứng chỉ quốc gia A, B, C trở lên</t>
  </si>
  <si>
    <t>HIỆU TRƯỞNG</t>
  </si>
  <si>
    <t>Tp. Hồ Chí Minh, ngày 08  tháng 3 năm 2018</t>
  </si>
  <si>
    <t>Tp. Hồ Chí Minh, ngày  08 tháng 3 năm 2018</t>
  </si>
  <si>
    <t>Tp.Hồ Chí Minh, ngày 08 tháng 3 năm 2018</t>
  </si>
  <si>
    <r>
      <t>m</t>
    </r>
    <r>
      <rPr>
        <vertAlign val="superscript"/>
        <sz val="13"/>
        <rFont val="Times New Roman"/>
        <family val="1"/>
      </rPr>
      <t>2</t>
    </r>
  </si>
  <si>
    <t>ĐVT: 1.000đ</t>
  </si>
  <si>
    <t>Tp. Hồ Chí Minh, ngày  07  tháng 03  năm 2018</t>
  </si>
  <si>
    <t>Người lập bảng</t>
  </si>
  <si>
    <t>Kế toán trưởng</t>
  </si>
  <si>
    <t>Hiệu trưởng</t>
  </si>
  <si>
    <t>Trần Thị Minh Thoa</t>
  </si>
  <si>
    <t>Nguyễn Kính</t>
  </si>
  <si>
    <t>Phạm Hữu Lộc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</si>
  <si>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</si>
  <si>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</si>
  <si>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</si>
  <si>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</si>
  <si>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</si>
  <si>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Số 
TT</t>
  </si>
  <si>
    <t xml:space="preserve">Tên TSCĐ
</t>
  </si>
  <si>
    <t>Xuất sứ</t>
  </si>
  <si>
    <t>Năm đưa 
vào sử dụng</t>
  </si>
  <si>
    <t>Đơn giá</t>
  </si>
  <si>
    <t>Thành tiền</t>
  </si>
  <si>
    <t>Giá trị còn lại</t>
  </si>
  <si>
    <t>KHOA CÔNG NGHỆ CƠ KHÍ</t>
  </si>
  <si>
    <t>Cái</t>
  </si>
  <si>
    <t>Bàn điều khiển cho máy tiện gồm: Đế + mặt bàn</t>
  </si>
  <si>
    <t>Bàn gá dao thay dao tự động</t>
  </si>
  <si>
    <t>Bàn lập trình điều khiển NC Fanuc 0/21 &amp; Sinumerik 810/840D</t>
  </si>
  <si>
    <t>Bộ chạy bàn tự động trục X và Y (AL - 500) cho các dòng máy phay KM - 4V</t>
  </si>
  <si>
    <t>Bộ</t>
  </si>
  <si>
    <t>Bộ điều khiển cánh cửa bằng khí nén PAD -7411</t>
  </si>
  <si>
    <t>Bộ giảng dạy kỹ thuật khí nén hoàn chỉnh Gồm có:
 -1 bộ giảng dạy kỹ thuật khí nén (PT147A) 
 - 1 bộ thời gian (PT147B)
 - 1 bộ xác định logic (PT147C)
 -1 bộ giảng dạy khí nén điện tử (EP147D)
 -1 máy nén khí (PPS148)
 -1 bộ tài liệu</t>
  </si>
  <si>
    <t>Bộ kẹp rút dao NT40</t>
  </si>
  <si>
    <t>Bộ khuôn ép nhựa</t>
  </si>
  <si>
    <t>Bộ lưu điện UPS 3000 VA</t>
  </si>
  <si>
    <t xml:space="preserve">Đầu dao phay mặt đầu NT40 col Ø 80 </t>
  </si>
  <si>
    <t>Đầu phân độBS2</t>
  </si>
  <si>
    <t>Đe gò chuyên dùng</t>
  </si>
  <si>
    <t>Êtô máy phay</t>
  </si>
  <si>
    <t>Giá đỡ PalăngChữ A</t>
  </si>
  <si>
    <t>Hệ thống lập trình đào tạo CNC dạng công nghiệp</t>
  </si>
  <si>
    <t>HT</t>
  </si>
  <si>
    <t>Hệ thống mạng</t>
  </si>
  <si>
    <t>Mặt bàn điều khiển máy phay</t>
  </si>
  <si>
    <t>Máy bào cơ khí công cụ (B365 )</t>
  </si>
  <si>
    <t>Máy cắt Plasma 70</t>
  </si>
  <si>
    <t>Máy chiếu projector Panasonic PT-LB50TEA wireless (Japan) + màn hình DALITE 84x84" có remote (USA)</t>
  </si>
  <si>
    <t>Máy chiếu Projector Panasonic PT-LB51SEA +màn chiếu Dalite 100"</t>
  </si>
  <si>
    <t>Máy cưa</t>
  </si>
  <si>
    <t>Máy đo độ cứng ROCKWELL  - PK gồm:
 -1 mũi đo bằng kim cương ( No 05 08 09)
 - 1 mũi đo bằng bi thép ( 1/16")
 - 10 bi thép thay thế (1/16")
 - 1 bàn thao tác lọai lớn
 - 1 bàn thao tác lọai nhỏ
 - 1 bàn thao tác V- block lọai lớn
 - 1 bàn thao tác V- blo</t>
  </si>
  <si>
    <t>Máy hàn bán tự động (MAG)350A</t>
  </si>
  <si>
    <t>Máy hàn điện  cầm tay (TELWIN) (hàn bấm)Digital</t>
  </si>
  <si>
    <t>Máy hàn hồ quang tay 300A (máy hàn que Inverter)</t>
  </si>
  <si>
    <t>Itali</t>
  </si>
  <si>
    <t>Máy hàn MAGXCX350</t>
  </si>
  <si>
    <t>Máy hàn MIG 2704PTX270</t>
  </si>
  <si>
    <t>Máy hàn Misa300A</t>
  </si>
  <si>
    <t>Máy hàn TIG đa chức năng AC/DCINSTA -TIG</t>
  </si>
  <si>
    <t>Máy in HP laser Jet  -3050</t>
  </si>
  <si>
    <t>Máy in HP Laser Jet 3050</t>
  </si>
  <si>
    <t>Máy in laser Jet HP-1150</t>
  </si>
  <si>
    <t>Máy khoan cần2K-52-1</t>
  </si>
  <si>
    <t>Máy khoan đứng</t>
  </si>
  <si>
    <t>Máy khoan đứng2H 125L</t>
  </si>
  <si>
    <t>Máy khoan đứng64125 N</t>
  </si>
  <si>
    <t>Máy mài 2 đá đứng3b633</t>
  </si>
  <si>
    <t>Máy mài 2 đá đứng3E-631</t>
  </si>
  <si>
    <t>Máy mài đứng3B633</t>
  </si>
  <si>
    <t>Máy mài phẳng Phụ kiện:
 - 1 bàn sin dọc n20
 - 1 Đồ gá n303E711B</t>
  </si>
  <si>
    <t>Máy nén khí + Máy sấy khí + bộ lọc</t>
  </si>
  <si>
    <t>Máy nén khí PONY3HP(ĐL)</t>
  </si>
  <si>
    <t xml:space="preserve">Máy phay CNC 3 trục Concept Mill 55 dùng cho đào tạo </t>
  </si>
  <si>
    <t xml:space="preserve">Máy phay CNC Concept Mill 155 dùng cho Đào tạo và CN  </t>
  </si>
  <si>
    <t>Máy phay dụng cụ6M-76n</t>
  </si>
  <si>
    <t>Máy phay đứng6P11</t>
  </si>
  <si>
    <t>Máy phay ngang6T82</t>
  </si>
  <si>
    <t>Máy phay vạn năng (KM -4V)</t>
  </si>
  <si>
    <t>Máy quét 3D laser không tiếp xúc Model Range 7</t>
  </si>
  <si>
    <t xml:space="preserve">Máy tiện CNC Concept Turn 155 </t>
  </si>
  <si>
    <t xml:space="preserve">Máy tiện CNC công nghiệp AC-1840  </t>
  </si>
  <si>
    <t>Máy tiện CNC lọai đặt bàn Concept Turn 55</t>
  </si>
  <si>
    <t>Máy tiện OKUMA</t>
  </si>
  <si>
    <t>Máy tiện TAKISAWA</t>
  </si>
  <si>
    <t>Máy tiện vạn năng (KC -1840)</t>
  </si>
  <si>
    <t>Máy tiện WASINO</t>
  </si>
  <si>
    <t>Máy vi tính 3.2GHz</t>
  </si>
  <si>
    <t>Máy vi tính để bàn VP M930 core I3</t>
  </si>
  <si>
    <t>Máy vi tính để bàn WISCOM EDUCATIONIntel Core I3-2010 3.3Ghz</t>
  </si>
  <si>
    <t>Máy vi tính Intel Core i5 - 3.2GHZ</t>
  </si>
  <si>
    <t>Máy vi tính P4-3.2GHz</t>
  </si>
  <si>
    <t>Máy vi tính xách tay SONY VAIO VPC-EB32EG</t>
  </si>
  <si>
    <t>MH cung cấp và kẹp phôi tự động điều khiển khí nén</t>
  </si>
  <si>
    <t>MH hút khói xưởng hàn (cho 10 cabin)</t>
  </si>
  <si>
    <t>Mũi tâm quay Côn morse 5</t>
  </si>
  <si>
    <t xml:space="preserve">Ổ áp Lioa 30KVA </t>
  </si>
  <si>
    <t>Ổn áp LIOA - 3 pha30KVA</t>
  </si>
  <si>
    <t>Ổn áp Lioa 10KVA 3 pha</t>
  </si>
  <si>
    <t>Ổn áp Lioa 15KVA 3 pha</t>
  </si>
  <si>
    <t>Phần mềm CAD/CAM License - VISI Mould Complete V17.0; Hãng VERO; 05 Users</t>
  </si>
  <si>
    <t>Phần mềm CAD/CAM License (Unigraphics Siemens complete NX7 V7.5 Model NX7); Hãng Siemens; dùng cho 02 Users</t>
  </si>
  <si>
    <t xml:space="preserve">Phần mềm CAM Concept </t>
  </si>
  <si>
    <t>Phần mềm thiết kế ngược Model: XOR; hãng Inus Techonology Inc; bản quền chính hãng dùng cho 30 Users</t>
  </si>
  <si>
    <t>Phần mềm xử lí dữ liệu quét - Range Viewer</t>
  </si>
  <si>
    <t>Thước đo cao Mitutoyo 300mm</t>
  </si>
  <si>
    <t>Trung tâm gia công phay đứng CNC VM-20</t>
  </si>
  <si>
    <t xml:space="preserve">Trung tâm phay đứng CNC </t>
  </si>
  <si>
    <t>Xe đẩy tay</t>
  </si>
  <si>
    <t>KHOA CÔNG NGHỆ MAY - THỜI TRANG</t>
  </si>
  <si>
    <t xml:space="preserve">Hệ thống mạng cho các máy trạm </t>
  </si>
  <si>
    <t>Máy 2 kim di động SIRUBA L818F-M1Siruba</t>
  </si>
  <si>
    <t>Máy bằng 1 kim ( cơ) SIRUBA</t>
  </si>
  <si>
    <t>Máy bằng 1 kim cơ công nghiệp Juki DDL 5550</t>
  </si>
  <si>
    <t>Máy in laser Jet 3050</t>
  </si>
  <si>
    <t>Máy làm khuy CTSSM 1/3 HP -EC JUKI</t>
  </si>
  <si>
    <t>Máy lạnh Carrier APX 18R2HP-220V</t>
  </si>
  <si>
    <t>Máy lạnh treo tường 2 khối Mitsubishi MS-18VC</t>
  </si>
  <si>
    <t>Máy may 1 kim SIRUBA T828-45-064MSiruba</t>
  </si>
  <si>
    <t>Máy may bằng 1 kim cơ Juki DDL-5550</t>
  </si>
  <si>
    <t>Máy may CN  2 kim - 1/3HPJUKI</t>
  </si>
  <si>
    <t>Máy may CN 1 kim (EC)JUKI</t>
  </si>
  <si>
    <t>Máy vắt sổ JUKI</t>
  </si>
  <si>
    <t>Máy vắt sổ JUKI -816</t>
  </si>
  <si>
    <t>Máy vi tính để bàn Intel Core I3 2120 3.3 Ghz</t>
  </si>
  <si>
    <t>Máy viền ống ( máy 3 kim) SIRUBA C0075Siruba C0075</t>
  </si>
  <si>
    <t>Ổn áp 30 KVA-3pha Samlex</t>
  </si>
  <si>
    <t>KHOA CÔNG NGHỆ THÔNG TIN</t>
  </si>
  <si>
    <t>Bộ định tuyến dữ liệu mạng Internet V3300</t>
  </si>
  <si>
    <t xml:space="preserve">Hệ thống mạng </t>
  </si>
  <si>
    <t>Hệ thống mạng + phụ kiện</t>
  </si>
  <si>
    <t>Hệ thống mạng máy vi tính:
  -2 Máy in HP laser Jet M1132 
  -5 Thiết bị chuyển mạch Cisco Swich 24-Port 10/100/1000 Gigabit with WebView: 55.984.500</t>
  </si>
  <si>
    <t>Hệ thống mạng máy vi tính:
  -2 Máy in HP laser Jet M1132 MFP(CNTT:1 + Lý luận CT:1)
  -5 Thiết bị chuyển mạch Cisco Swich 24-Port 10/100/1000 Gigabit with WebView: 55.984.500</t>
  </si>
  <si>
    <t>Máy chủ E5335 2,0GHz</t>
  </si>
  <si>
    <t>Máy chủ P-D 3.0Ghz ( Server)</t>
  </si>
  <si>
    <t>Máy điều hòa Carrier APX-18R2HP</t>
  </si>
  <si>
    <t>Máy điều hòa nhiệt độ Panasonic 1 khối</t>
  </si>
  <si>
    <t>Máy fax laser đa chức năng Panasonic KX-FLM672</t>
  </si>
  <si>
    <t>Máy in HP Laserjet M1319F</t>
  </si>
  <si>
    <t>Máy in HP Laserjet PRO M1212nf MFP</t>
  </si>
  <si>
    <t>Máy lạnh Carrier APX -18R</t>
  </si>
  <si>
    <t>Máy lạnh Panasonic  1 khối -2HP2HP</t>
  </si>
  <si>
    <t>Máy lạnh Panasonic  C18DKH</t>
  </si>
  <si>
    <t>Máy lạnh Panasonic  CW-C182EH</t>
  </si>
  <si>
    <t>Máy lạnh Panasonic 2HP</t>
  </si>
  <si>
    <t>Máy lạnh Panasonic CWLC-182 KF-W</t>
  </si>
  <si>
    <t>Máy lạnh Toshiba</t>
  </si>
  <si>
    <t>Máy lạnh Toshiba - 13Y</t>
  </si>
  <si>
    <t>Máy lạnh Toshiba2HP</t>
  </si>
  <si>
    <t>Máy lạnh treo tường 2 khối 2HP Carrier 42CSR018/38CSR018</t>
  </si>
  <si>
    <t xml:space="preserve">Máy lạnh treo tường 2 khối Mitsubishi Electric 2HP MS/MU-C18VC </t>
  </si>
  <si>
    <t xml:space="preserve">Máy vi tính   </t>
  </si>
  <si>
    <t>Máy vi tính chủ ( máy chủ)</t>
  </si>
  <si>
    <t>Máy vi tính chủ P4-3.8GHz</t>
  </si>
  <si>
    <t>Máy vi tính Core 2 duo 1.8GHz</t>
  </si>
  <si>
    <t>Máy vi tính để bàn (màn hình LCD)</t>
  </si>
  <si>
    <t xml:space="preserve">Máy vi tính để bàn LCD Core I5 </t>
  </si>
  <si>
    <t>Máy vi tính Intel Duo Core E2200 + màn hình LCD</t>
  </si>
  <si>
    <t>Máy vi tính Intel Duo Core E2200 + màn hình LCD2.2Ghz</t>
  </si>
  <si>
    <t>Modem Vigor V3300</t>
  </si>
  <si>
    <t>Ổn áp 30KVA-380V - Chenshin</t>
  </si>
  <si>
    <t>Ổn áp LIOA 15KVA/220V</t>
  </si>
  <si>
    <t xml:space="preserve">Ổn áp Lioa 30KVA </t>
  </si>
  <si>
    <t>Ổn áp LIOA -VN</t>
  </si>
  <si>
    <t>Switch Cisco 10/100/1000 Gigabit</t>
  </si>
  <si>
    <t>Tổng đài Panasonic KX - TEM824</t>
  </si>
  <si>
    <t>Tổng đài Siemens HIPATH 1190</t>
  </si>
  <si>
    <t>KHOA CÔNG NGHỆ ĐIỆN - ĐIỆN TỬ</t>
  </si>
  <si>
    <t xml:space="preserve"> Hệ thống nguồn ALU 110:
Khối nguồn xoay chiều AC ST 7005 -2C-V</t>
  </si>
  <si>
    <t>Bài tập điện tử công suất</t>
  </si>
  <si>
    <t>Bài tập máy điện 3 pha</t>
  </si>
  <si>
    <t>Bàn lắp đặt hệ thống ( ST 7200 -3T )</t>
  </si>
  <si>
    <t>Bàn thí nghiệm 1200x850x800 mm</t>
  </si>
  <si>
    <t>Bàn thí nghiệm TA-10</t>
  </si>
  <si>
    <t>Bàn TN động cơ điện</t>
  </si>
  <si>
    <t>Bàn TN MBA 3pha</t>
  </si>
  <si>
    <t>Bảng điều khiển M340 với HDMI STU</t>
  </si>
  <si>
    <t>Pháp</t>
  </si>
  <si>
    <t xml:space="preserve">Bộ bài tập điện, điện tử phòng multimedia gồm:
1) 17 Vali bài KT điện 1: Công nghệ DC( Mỗi vali có 3 bo + 1 đĩa)
2) 17 Vali bài KT điện 2: Công nghệAC
( Mỗi vali có 3 bo + 1 đĩa)
3) 17 Vali bài KT điện tử 1: Các thành phần bán dẫn             </t>
  </si>
  <si>
    <t>Bộ chuyển đổi nguồn điện tự động ATS</t>
  </si>
  <si>
    <t>Bộ cơ cấu chấp hành 1</t>
  </si>
  <si>
    <t>Bộ cơ cấu chấp hành 2</t>
  </si>
  <si>
    <t>Bộ đào tạo Scada quy mô tích hợp cỡ lớn</t>
  </si>
  <si>
    <t>Bộ đào tạo Scada quy mô tích hợp cỡ nhỏ</t>
  </si>
  <si>
    <t>Bộ điều khiển khả trình PLC</t>
  </si>
  <si>
    <t>Bộ giao tiếp phòng Multimedia gồm:
1) 17 bộ giao tiếp. Linh kiện kèm theo:
  + 17 đĩa CD cài đặt
  + 17 bộ cáp máy tính ( hoặc giao tiếp)
  + 17 bộ nguồn
  + 17 dây nguồn 
  + Tài liệu
2) 34 bộ thí nghiệm
3) 17 bộ dây nối 2mm
4) 170 dây nối 2mm/5mm</t>
  </si>
  <si>
    <t>Bộ khởi động (MD1AA740V)</t>
  </si>
  <si>
    <t>Bộ khởi động động cơ - cơ bản (MD1AA740)</t>
  </si>
  <si>
    <t>Bộ khởi động động cơ Tesys (MD1AA740T)</t>
  </si>
  <si>
    <t>Bộ linh kiện TN khí nén</t>
  </si>
  <si>
    <t>Bộ nguồn 1 pha sử dụng năng lượng mặt trời T2010- TN10</t>
  </si>
  <si>
    <t>Bộ nguồn 3pha cho hệ thống Unitrain -I (SO4203 -2D )</t>
  </si>
  <si>
    <t>Bộ phận điều khiển bề mặt M340</t>
  </si>
  <si>
    <t>Bộ thí nghiệm cảm biến</t>
  </si>
  <si>
    <t>Bộ thí nghiệm cấu kiện điện tử</t>
  </si>
  <si>
    <t xml:space="preserve">Bộ thí nghiệm điện tử công suất </t>
  </si>
  <si>
    <t>Bộ thí nghiệm điều khiển động cơ servơ</t>
  </si>
  <si>
    <t>Bộ thí nghiệm khí nén</t>
  </si>
  <si>
    <t>Bộ thí nghiệm PLC</t>
  </si>
  <si>
    <t>Bộ thí nghiệm thực tập PLC</t>
  </si>
  <si>
    <t>Bộ thí nghiệm TN 8952</t>
  </si>
  <si>
    <t xml:space="preserve">Bộ thí nghiệm VĐK 8952 </t>
  </si>
  <si>
    <t>Bộ thí nghiệm VĐK 8952 ( có nạp ct)</t>
  </si>
  <si>
    <t>Bộ thí nghiệm vi điều khiển</t>
  </si>
  <si>
    <t>Bộ thí nghiệm vi xử lý 8952</t>
  </si>
  <si>
    <t>Bộ thí nghiệm vi xử lý 8952 ( có nạp ct)</t>
  </si>
  <si>
    <t>Bộ thí nghiệm VXL 8952</t>
  </si>
  <si>
    <t>Bộ thí nghiệm VXL kít Z80</t>
  </si>
  <si>
    <t>Bộ thực tập - thí nghiệm mạch điện một chiều EM-600-DC</t>
  </si>
  <si>
    <t>Bộ thực tập - thí nghiệm mạch điện xoay chiều 1 pha EM-600-1P</t>
  </si>
  <si>
    <t>Bộ TN cấu kiện điện tử</t>
  </si>
  <si>
    <t>Bộ TN động cơ servo</t>
  </si>
  <si>
    <t>Bộ TN được điều khiển từ xa dùng sóng hồng ngọai</t>
  </si>
  <si>
    <t>Bộ TN sensor</t>
  </si>
  <si>
    <t>Bộ TN tổng đài LG 102</t>
  </si>
  <si>
    <t>Bộ TN vi điều khiển 8952 (có CT)</t>
  </si>
  <si>
    <t>Bộ TN Vi xử lý 8952 ( có nạp ct )</t>
  </si>
  <si>
    <t>Bộ TN vi xử lý kít Z80</t>
  </si>
  <si>
    <t>Bộ TN VXL 8952 (có nạp CT)</t>
  </si>
  <si>
    <t>Bộ vi xử lý 8952 có nạp chương trình</t>
  </si>
  <si>
    <t>Bộ xác định thứ tự</t>
  </si>
  <si>
    <t>Các ống dẫn và bộ phụ kiện cho hệ cơ điện tử (LM9670 )</t>
  </si>
  <si>
    <t>Các thiết bị phụ trợ cho phần nguyên lý CB và biến áp</t>
  </si>
  <si>
    <t>Cáp CC-Link. Melsecnet + RJ HUB Switch 100/1GB</t>
  </si>
  <si>
    <t>Dao động ký (Ocsillscope)</t>
  </si>
  <si>
    <t>Động cơ AC 1 pha</t>
  </si>
  <si>
    <t>Động cơ AC 3 pha</t>
  </si>
  <si>
    <t>Động cơ AC 3 pha 300W  gồm:
 - 1 bộ thiết bị panel thí nghiệm cho máy điện 3 pha -300W
 - 1 bộ thiết bị máy điện lắc 300W
 - 1 bộ máy điện 3 pha-300W</t>
  </si>
  <si>
    <t>Động cơ DC</t>
  </si>
  <si>
    <t>Động cơ DC gồm:
 - 1 bộ máy điện DC quấn dây nối tiếp
 - 1 bộ thiết bị thí nghiệm cho máy điện DC 300W</t>
  </si>
  <si>
    <t>Động cơ không đồng bộ 3 pha 2 cấp tốc độ  YY, 1.5HP, tốc độ thấp 15000v/p, tốc độ cao 3000v/p</t>
  </si>
  <si>
    <t>Động cơ không đồng bộ 3 pha, điện áp 380/660V, 1.5HP, 1.450v/p</t>
  </si>
  <si>
    <t>Đồng hồ đo điện trở đất (kim) 4102</t>
  </si>
  <si>
    <t>Đồng hồ đo điện trở đất (số) Kyoritsu 4105</t>
  </si>
  <si>
    <t>Đồng hồ đo điện trở đất dạng kim 4102A Kyoritsu</t>
  </si>
  <si>
    <t>Đồng hồ đo điện trở đất dạng số 4105A Kyoritsu</t>
  </si>
  <si>
    <t>Đồng hồ đo điện trở đất dạng số Kyoritsu 4105AH</t>
  </si>
  <si>
    <t>Đồng hồ đo Megaohm (kim) 3005 Kyoritsu</t>
  </si>
  <si>
    <t>Đồng hồ đo Megaohm dạng số Kyoritsu</t>
  </si>
  <si>
    <t>Đồng hồ đo Megaomh (kim) 3005</t>
  </si>
  <si>
    <t>Đồng hồ đo tốc độ quay động cơ dạng số Kyoritsu 5610</t>
  </si>
  <si>
    <t>Đồng hồ megaohm dạng số 3007A</t>
  </si>
  <si>
    <t>Đồng hồ vạn năng hiển thị số, tần số 10MHz- Model: LM 2006</t>
  </si>
  <si>
    <t>Đồng hồ xác định thứ tự pha Kyoritsu 8035</t>
  </si>
  <si>
    <t>Dụng cụ biến điệu và giải biến truyền thông ASK, FSK, PSK- Model: SO4204-9L</t>
  </si>
  <si>
    <t>Dụng cụ biến điệu và giải biến truyền thông PAM/PCM - Model: SO4204-9J</t>
  </si>
  <si>
    <t>Dụng cụ biến điệu và giải biến truyền thông PTM - Model: SO4204-9K</t>
  </si>
  <si>
    <t>Dụng cụ biến điệu, giải biến AM/FM- Model: SO4204-9M</t>
  </si>
  <si>
    <t>Dụng cụ đo và kết nối-Model: SO4203-2J</t>
  </si>
  <si>
    <t>Dụng cụ thực hành ăngteng - Model: SO4204-9W</t>
  </si>
  <si>
    <t>HDD server 36GB</t>
  </si>
  <si>
    <t>Hệ thống khí nén</t>
  </si>
  <si>
    <t>Hệ thống mạng ( 8 máy)</t>
  </si>
  <si>
    <t>Hệ thống mạng gồm:
- Lan card compex 10/100base
- Switch 10/100 16 port
- AMP pathpenel 24 port
- Boot rom
- Connector RJ43
- Boot colour, 
- Route ISDN 10/100 MPS RJ45
- 19" wall mounted rack</t>
  </si>
  <si>
    <t>Hệ thống truyền động động cơ DC</t>
  </si>
  <si>
    <t>Hệ thống tự động M241 PLC PACK với màn hình và ổ đĩa</t>
  </si>
  <si>
    <t>Hộp điện dân dụng (MD3BPDOMIN)</t>
  </si>
  <si>
    <t>Hộp điện nối đất (MD3BPSLT)</t>
  </si>
  <si>
    <t>HT truyền động động cơ  KĐB 3 pha</t>
  </si>
  <si>
    <t>HT truyền động máy phát xoay chiều</t>
  </si>
  <si>
    <t>Khối giao diện (Mô đun) UNITRAIN I- Model: SO4203-2A</t>
  </si>
  <si>
    <t>Khối mô đun kết nối - Model: SO4203-2B</t>
  </si>
  <si>
    <t>Khối nguồn xoay chiều AC ST 7005 -2C-V</t>
  </si>
  <si>
    <t>Máy cắt sắt Makita</t>
  </si>
  <si>
    <t>Máy chiết nước chạy bằng năng lượng mặt trời (MD3BPODS)</t>
  </si>
  <si>
    <t>Máy chiếu ảnh model: MH_5T</t>
  </si>
  <si>
    <t>Máy chiếu overhead +màn hình treo 70"</t>
  </si>
  <si>
    <t>Máy chiếu overhead Visual - ART</t>
  </si>
  <si>
    <t>Máy dập khuôn ( lọai nhỏ)</t>
  </si>
  <si>
    <t>Máy đèn chiếu xách tay AZZA HM-26F (Malaysia) + màn hình hộp Dalite 64"x48" (USA)</t>
  </si>
  <si>
    <t>Máy in laser Canon LBP 3300</t>
  </si>
  <si>
    <t>Máy năng lượng mặt trời - cấu trúc quang điện (MD3BPSOLI)</t>
  </si>
  <si>
    <t>Máy năng lượng mặt trời (MD3BPSOLI)</t>
  </si>
  <si>
    <t>Máy năng lượng mặt trời không kết nối lưới - cấu trúc quang điện (MD3BPPV)</t>
  </si>
  <si>
    <t>Máy nạp EPROM LABTOOL 148C</t>
  </si>
  <si>
    <t>Máy nén khí chống ồn dưới 45db (SE2902 -9L )</t>
  </si>
  <si>
    <t>Máy nén khí TN 6kg 220V</t>
  </si>
  <si>
    <t>Máy phát sóng âm tần Pintek FG-32</t>
  </si>
  <si>
    <t>Máy tiện dạy học có tích hợp bộ mạch đệin tìm lỗi, điều khiển bằng hệ thống Fanuc Oi Mate - hngã MTS</t>
  </si>
  <si>
    <t>Máy tiệnCNC loại để bàn Concepr Turn - hãng EMCO CT55</t>
  </si>
  <si>
    <t>Máy vi tính để bàn core I5</t>
  </si>
  <si>
    <t>Máy vi tính IBM - Series 225 server 8647-3AX</t>
  </si>
  <si>
    <t>Máy vi tính Intel Dual Core E2200 + màn hình LCD</t>
  </si>
  <si>
    <t>Máy vi tính P4 -3.2GHz</t>
  </si>
  <si>
    <t>Máy vi tính Pentium 4 - 3.2GHz</t>
  </si>
  <si>
    <t>Máy vi tính xách tay</t>
  </si>
  <si>
    <t>MH điều khiển TB điện trong khách sạn</t>
  </si>
  <si>
    <t>MH lựa chọn sản phẩm bằng tay gấp</t>
  </si>
  <si>
    <t>MH lựa chọn sản phẩm theo kích thước</t>
  </si>
  <si>
    <t>MH mạch máy khoan</t>
  </si>
  <si>
    <t>MH mạch máy mài</t>
  </si>
  <si>
    <t>MH mạch máy phay</t>
  </si>
  <si>
    <t>MH phân lọai sản phẩm bằng tay gắp 09T-TN03</t>
  </si>
  <si>
    <t>Microsoft - windows 2003 server advance (License)</t>
  </si>
  <si>
    <t>Mô đun thí nghiệm - Model: SO4204-9D</t>
  </si>
  <si>
    <t>Mô đun thực hành thí nghiệm cáp 4 sợi- Model: SO4204-9F</t>
  </si>
  <si>
    <t>Mô đun thực hành thí nghiệm cáp quang học- Model: SO4204-9E</t>
  </si>
  <si>
    <t>Mô đun thực hành thí nghiệm truyền thông - Model: SO4204-9A</t>
  </si>
  <si>
    <t>Mô hình bến đậu xe</t>
  </si>
  <si>
    <t>Mô hình đóng nắp hộp tự động (mã số T2010-TN13)</t>
  </si>
  <si>
    <t>Mô hình đóng nút chai tự động</t>
  </si>
  <si>
    <t>Mô hình Inverter</t>
  </si>
  <si>
    <t>Mô hình máy phay CNC (Mã số: T2016-TN01)</t>
  </si>
  <si>
    <t>Mô hình mở của tự động</t>
  </si>
  <si>
    <t>Mô hình mở cửa tự động</t>
  </si>
  <si>
    <t>Mô hình thang máy</t>
  </si>
  <si>
    <t>Mô hình tủ bù đa cấp cho lưới phân phối hạ thế - Mã số 09T - TN21</t>
  </si>
  <si>
    <t>Nâng phần điều khiển bằng TWIDO</t>
  </si>
  <si>
    <t>Nguồn mở rộng Unitrain</t>
  </si>
  <si>
    <t>Ổn áp 110A-10KVA 3 pha-380V</t>
  </si>
  <si>
    <t>Osiloocope 20MHx Puntek PS-205</t>
  </si>
  <si>
    <t>Osiloocope Gwinstek GBS-1204</t>
  </si>
  <si>
    <t>Phần mềm GX Works và GT Works</t>
  </si>
  <si>
    <t>PM</t>
  </si>
  <si>
    <t>Phần mềm MC Work 64</t>
  </si>
  <si>
    <t>Phần nâng hạ</t>
  </si>
  <si>
    <t>Phụ kiện cho toàn hệ thống ( kèm theo phụ tùng chi tiết đính kèm trong BBGN TSCĐ)</t>
  </si>
  <si>
    <t>T/bị mạch cơ bản, các định luật, thành phần TG1.1</t>
  </si>
  <si>
    <t>Tay máy</t>
  </si>
  <si>
    <t xml:space="preserve">Tay máy ngành điện tử </t>
  </si>
  <si>
    <t>Thí nghiệm PLC OMRON -C200</t>
  </si>
  <si>
    <t>Thiết bị dòng điện 3 pha TG 1.2</t>
  </si>
  <si>
    <t>Thiết bị máy điện TG 2</t>
  </si>
  <si>
    <t>Thiết bị phụ trợ cho thí nghiệm máy điện công nghiệp</t>
  </si>
  <si>
    <t xml:space="preserve">Trạm băng chuyền hoạt động bằng động cơ AC </t>
  </si>
  <si>
    <t xml:space="preserve">Trạm băng chuyền hoạt động bằng động cơ DC </t>
  </si>
  <si>
    <t xml:space="preserve">Trạm kiểm tra </t>
  </si>
  <si>
    <t>Trạm lắp ráp</t>
  </si>
  <si>
    <t>Trạm lưu kho</t>
  </si>
  <si>
    <t>Trạm sắp xếp (phân loại)</t>
  </si>
  <si>
    <t>Trạm tháo gắp phôi dùng robot</t>
  </si>
  <si>
    <t xml:space="preserve">Trạm vận chuyển </t>
  </si>
  <si>
    <t>Trạm xử lý</t>
  </si>
  <si>
    <t>Tủ cung cấp có BV</t>
  </si>
  <si>
    <t>Tủ điện - ĐTCN (Tủ TT. Điện tử CN)</t>
  </si>
  <si>
    <t>Tủ điện động lực - Điện CN</t>
  </si>
  <si>
    <t xml:space="preserve">Tủ điện dùng để thực tập cung cấp điện </t>
  </si>
  <si>
    <t>Tủ điều khiển CN dùng cho PLC</t>
  </si>
  <si>
    <t>Tủ điều khiển CN dùng PLC</t>
  </si>
  <si>
    <t>Tủ điều khiển hệ thống xử lý nước thải T2010-TN11</t>
  </si>
  <si>
    <t>Tủ điều khiển máy tiện CNC (mã số ĐT 2015-TN01)</t>
  </si>
  <si>
    <t>Tủ động lực dùng kết nối phần công suất cho PLC và vi điều khiển</t>
  </si>
  <si>
    <t>Tủ giao tiếp kỹ thuật số PLC, VĐK</t>
  </si>
  <si>
    <t>Tủ giao tiếp kỹ thuật số, PLC, vi điều khiển</t>
  </si>
  <si>
    <t>Tủ mạch điện máy tiện 1.6E+21</t>
  </si>
  <si>
    <t>Tủ thực tập cung cấp điện</t>
  </si>
  <si>
    <t>Tủ thực tập điện tử công nghiệp</t>
  </si>
  <si>
    <t>Xử lý bề mặt hoạt động</t>
  </si>
  <si>
    <t>KHOA CÔNG NGHỆ ĐỘNG LỰC</t>
  </si>
  <si>
    <t>Xử lý mạch thu AM và cao tần HF, xử lý mạch khuếch đại AM IF, LF - Model: SO4204-9N</t>
  </si>
  <si>
    <t>Bài học về ôtô 1: Cơ bản kỹ thuật điện SO 4204-7A</t>
  </si>
  <si>
    <t>Bài học về ôtô 2: Cơ bản kỹ thuật điện tử và mạch điện tử SO 4204-7B</t>
  </si>
  <si>
    <t>Bài học về ôtô 3: Bộ phát điện 3 pha trong xe ô tô SO 4204-7D</t>
  </si>
  <si>
    <t>Bài học về ôtô 4: Hệ thống truyền tải CAN bus trong xe ô tô SO 4204-7K</t>
  </si>
  <si>
    <t>Bài học về ôtô 6: tín hiệu điều chế độ rộng xung - PWM dùng trong xe ô tô SO 4204-7J</t>
  </si>
  <si>
    <t>Bài học về ôtô 7: Thực hành về cảm biến trong xe ô tô SO 4204-7F</t>
  </si>
  <si>
    <t>Bài học về ôtô 8: Kỹ thuật phát xung và đánh lửa điện tử SO 4204-7C</t>
  </si>
  <si>
    <t>Bánh xe và mâm xe 6.50 -13</t>
  </si>
  <si>
    <t>Bộ kéo nắn loại 10 tấn + xe chở</t>
  </si>
  <si>
    <t>Đài Loan</t>
  </si>
  <si>
    <t>Bộ thực hành động cơ Diessel-Diesel engine (CarTrain)</t>
  </si>
  <si>
    <t>Bộ thực hành động phun xăng trực tịếp, có turbocharger-CarTrain MED gasoline direct injection system with turbocharger</t>
  </si>
  <si>
    <t>Bộ thực hành với động cơ lai, vừa xăng vừa điện - hybrid drive with CarTrain</t>
  </si>
  <si>
    <t>Bơm cao áp Common Rail điện</t>
  </si>
  <si>
    <t xml:space="preserve">Bơm cao áp Commonrail </t>
  </si>
  <si>
    <t>Các bộ đo mở rộng cho ht Car Train (1 bộ GV và 10 bộ cho học viên)</t>
  </si>
  <si>
    <t>Cẩu móc động cơ ôtô</t>
  </si>
  <si>
    <t xml:space="preserve">Con đội thủy lực ( di động) </t>
  </si>
  <si>
    <t>Dàn lạnh hệ thống điều hòa ôtô</t>
  </si>
  <si>
    <t>Đèn kiểm tra góc phun dầu sớm</t>
  </si>
  <si>
    <t>Đèn sấy hồng ngoại sóng ngắn</t>
  </si>
  <si>
    <t>Thụy Điển</t>
  </si>
  <si>
    <t>Động cơ chết 4 xy lanh Toyota</t>
  </si>
  <si>
    <t>Động cơ dầu 4 xylanh</t>
  </si>
  <si>
    <t>Động cơ dầu Vikyno</t>
  </si>
  <si>
    <t>Động cơ kim phun xăng (kèm hộp ecu) Honda</t>
  </si>
  <si>
    <t>Động cơ ôtô (xăng) - EFIToyota - 5A</t>
  </si>
  <si>
    <t>Động cơ RV165-2LX</t>
  </si>
  <si>
    <t>Động cơ tháo lắp</t>
  </si>
  <si>
    <t>Động cơ xăng (có đủ hộp số) - Magnum4 máy -sống</t>
  </si>
  <si>
    <t>Động cơ xăng (có đủ hộp số) - Orion4 máy -sống</t>
  </si>
  <si>
    <t>Động cơ xăng (có đủ hộp số) - Toyota 4K4 máy -sống</t>
  </si>
  <si>
    <t>Đồng hồ đo tốc độ động cơ cảm ứng điện tử</t>
  </si>
  <si>
    <t>Dụng cụ đo sức nén động cơ Diesel</t>
  </si>
  <si>
    <t>Dụng cụ phát hiện rò rỉ ga lạnh Tif - Xp - 1A</t>
  </si>
  <si>
    <t>Giá treo động cơ Tprin</t>
  </si>
  <si>
    <t>Giàn khuấy sơn, cân, máy tính tra công thức sơn</t>
  </si>
  <si>
    <t>Hà Lan</t>
  </si>
  <si>
    <t>Hệ thống chống bó kẹt phanh ABS model: T-ABST-ABS</t>
  </si>
  <si>
    <t>Hệ thống hút bụi di động</t>
  </si>
  <si>
    <t>Hệ thống phun xăng và diesel điều khiển bằng điện tử (24 món)</t>
  </si>
  <si>
    <t>Hộp số ôtô 5 cấp</t>
  </si>
  <si>
    <t>Hộp số ôtô các lọai ( 5,6 cấp)</t>
  </si>
  <si>
    <t>Hộp số sàn MT - Toyota Camry 97</t>
  </si>
  <si>
    <t>Hộp số tự động AT</t>
  </si>
  <si>
    <t>Hộp số tự động Toyota</t>
  </si>
  <si>
    <t>Hộp số tự động vô cấp Toyota</t>
  </si>
  <si>
    <t>Máy chiếu Projector - Sony VPL-EX70</t>
  </si>
  <si>
    <t>Máy ép thủy lực</t>
  </si>
  <si>
    <t>Máy ép thủy lực 2 tấn</t>
  </si>
  <si>
    <t>Máy hàn phủ khí sắt</t>
  </si>
  <si>
    <t>Máy hút chân không</t>
  </si>
  <si>
    <t>Máy in laser Jet 30503050</t>
  </si>
  <si>
    <t>Máy mài cầm tay sử dụng khí nén Utool</t>
  </si>
  <si>
    <t>Máy nén khí piston và bình hơi Model: B7000/500CT</t>
  </si>
  <si>
    <t>Máy nén máy lạnh</t>
  </si>
  <si>
    <t>Máy scan HP Scanjet 5590</t>
  </si>
  <si>
    <t>MH cắt bổ động và dàn trải bơm cao áp</t>
  </si>
  <si>
    <t>MH cầu chủ động và dẫn hướng ôtô</t>
  </si>
  <si>
    <t>MH động cơ Common Rail Huyndai</t>
  </si>
  <si>
    <t>MH động cơ dầu sử dụng bơm PE 8 xy lanh</t>
  </si>
  <si>
    <t>MH động cơ phun dầu điện tử (common rail)</t>
  </si>
  <si>
    <t>MH động cơ phun xăng trực tiếp vào buồng đốt (GDI) của xe LEXUC GS 300</t>
  </si>
  <si>
    <t>MH động cơ xe Vios 2007 Toyota</t>
  </si>
  <si>
    <t>MH hệ thống chiếu sáng, tín hiệu Xenon và gạt nước sử dụng mạng quản lý CAN Toyota</t>
  </si>
  <si>
    <t>MH hệ thống điện xe DAEWOO LACETTICDX</t>
  </si>
  <si>
    <t>MH hệ thống điều hòa không khí trên xe ôtô được điều khiển bằng ĐC điện</t>
  </si>
  <si>
    <t>MH hệ thống lái kiểu Macpherson Toyota</t>
  </si>
  <si>
    <t>MH hệ thống lái trợ lực điện Toyota</t>
  </si>
  <si>
    <t>MH hệ thống lái và các góc đặt bánh xe trên ôtô để ứng dụng trong giảng dạy</t>
  </si>
  <si>
    <t>Mh hệ thống phanh thủy lực</t>
  </si>
  <si>
    <t>MH hộp số trên xe 2 cầu chủ động Toyota</t>
  </si>
  <si>
    <t>MH hộp số tự động điều khiển bằng điện tử</t>
  </si>
  <si>
    <t>MH hộp số tự động điều khiển điện tử</t>
  </si>
  <si>
    <t xml:space="preserve">MH Ht chiếu sáng - tín hiệu bằng công nghệ xeon - led điều khiển bằng hộp ECU Toyota  </t>
  </si>
  <si>
    <t>MH phanh dầu trợ lực khí nén của xe tải 5 tấn</t>
  </si>
  <si>
    <t>MH thực tập trên động cơ lai thật, lắp ráp phụ kiện đo lường, điều khiển tại VN</t>
  </si>
  <si>
    <t>MH tổng thành động cơ Toyota Yari</t>
  </si>
  <si>
    <t>Mô hình cắt bổ động cơ xăng 4 máy model: T-CBX4T-CBX4</t>
  </si>
  <si>
    <t>Mô hình cầu chủ động ôtô</t>
  </si>
  <si>
    <t xml:space="preserve">Mô hình chuyển đổi cơ cấu hộp số tự động của xe Toyota Vios điều khiển từ thủy lực sang khí nén </t>
  </si>
  <si>
    <t>Mô hình điều khiển ghế tự động</t>
  </si>
  <si>
    <t>Mô hình động cơ 2NZ</t>
  </si>
  <si>
    <t>Mô hình động cơ chết 4 xy lanh Toyota Nissan</t>
  </si>
  <si>
    <t>Mô hình động cơ Commonrail Kia Bongo</t>
  </si>
  <si>
    <t>Mô hình động cơ đánh lửa trực tiếp 5E</t>
  </si>
  <si>
    <t>Mô hình động cơ đánh lửa trực tiếp TOYOTA CAMRY V6 dung tích 3.0</t>
  </si>
  <si>
    <t>Mô hình động cơ Honda Civic</t>
  </si>
  <si>
    <t>Mô hình động cơ Hybrid</t>
  </si>
  <si>
    <t>Mô hình động cơ phun xăng 6 xi lanh FORD SIERRA</t>
  </si>
  <si>
    <t>Mô hình động cơ tổng thành - toàn bộ xe đưa lên mô hình</t>
  </si>
  <si>
    <t>Mô hình ghế ôtô điều khiển bằng điện điều khiển ECU</t>
  </si>
  <si>
    <t>Mô hình hệ thống chiếu sáng dùng bóng đèn Xeon</t>
  </si>
  <si>
    <t>Mô hình hệ thống chống trộm trên ôtô</t>
  </si>
  <si>
    <t>Mô hình hệ thống điện trên ôtô hiện đại</t>
  </si>
  <si>
    <t>Mô hình hệ thống điều hòa điều khiển bằng điện tử trên ôtô</t>
  </si>
  <si>
    <t>Mô hình hệ thống điều hòa nhiệt độ điều khiển bằng điện tử trên xe TOYOTA</t>
  </si>
  <si>
    <t>Mô hình hệ thống điều hòa nhiệt độ ôtô môtơ 220/380</t>
  </si>
  <si>
    <t>Mô hình hệ thống điều hòa nhiệt độ ôtô môtơ 220/3XD</t>
  </si>
  <si>
    <t>Mô hình hệ thống điều khiển hành trình trên ôtô</t>
  </si>
  <si>
    <t>Mô hình hệ thống lái trợ lực bằng điện</t>
  </si>
  <si>
    <t>Mô hình hệ thống nâng hạ kính</t>
  </si>
  <si>
    <t>Mô hình hệ thống nạp điện ôtô</t>
  </si>
  <si>
    <t>Mô hình hệ thống phanh chống hãm cứng ABS và TRC</t>
  </si>
  <si>
    <t>Mô hình hệ thống phanh khí nén ôtô</t>
  </si>
  <si>
    <t>Mô hình hệ thống phanh thủy lực</t>
  </si>
  <si>
    <t>Mô hình hệ thống treo khí điều khiển điện tử của xe Toyota</t>
  </si>
  <si>
    <t>Mô hình hệ thống túi khí an toàn ôtô</t>
  </si>
  <si>
    <t>Mô hình tổng thành hệ thống truyền lực trên ôto</t>
  </si>
  <si>
    <t>Mô hình tổng thành xe ô tô Isuzu D-Max</t>
  </si>
  <si>
    <t>Mô hình xe ô tô tổng thành (xe Tpyota 4 chỗ)</t>
  </si>
  <si>
    <t>Nắp quy lát Toyota Priva 4 xy lanh</t>
  </si>
  <si>
    <t>Phần mềm ADT (Auto Diagnostic Tranner) thực hành sửa chữa oto (bản quyền đơn) SO 2500-1A</t>
  </si>
  <si>
    <t>Phần thiết bị thực hành có bộ giao diện với máy tính, có các thiết bị đo ảo:</t>
  </si>
  <si>
    <t>Phòng sơn sấy xe du lịch</t>
  </si>
  <si>
    <t>Trung Quốc</t>
  </si>
  <si>
    <t>Phòng</t>
  </si>
  <si>
    <t>Thiết bị bơm dầu hộp số ( Model: HO-211)HO-211</t>
  </si>
  <si>
    <t>Thiết bị cân chỉnh gốc đặt bánh xe</t>
  </si>
  <si>
    <t>Thiết bị cảo hộp số tự động lọai 2 cây dài</t>
  </si>
  <si>
    <t>Thiết bị đào tạo cân bằng động bánh xe model: SBM 125SBM 125</t>
  </si>
  <si>
    <t>Thiết bị dò tìm hư hỏng hệ thống điện trong oto ULTRASCAN P1</t>
  </si>
  <si>
    <t>Thiết bị ép lò so giảm sóc TR3211TR3211</t>
  </si>
  <si>
    <t>Thiết bị sạc acquy</t>
  </si>
  <si>
    <t>Tủ dụng cụ</t>
  </si>
  <si>
    <t>Tủ rửa súng sơn</t>
  </si>
  <si>
    <t>Turbo tăng áp động cơ Diesel</t>
  </si>
  <si>
    <t>KHOA KHOA HỌC CƠ BẢN</t>
  </si>
  <si>
    <t>Bộ chuyển đổi tiếng ASW-6000</t>
  </si>
  <si>
    <t>Bộ điều khiển trung tâm của giáo viên MK-6000 + chi phí lắp đặt</t>
  </si>
  <si>
    <t>Card tiếng chuyên dụng AC-6000</t>
  </si>
  <si>
    <t>Hệ thống Lab  Multimedia Wiscom LMW 9200 cho phòng 40 học viên</t>
  </si>
  <si>
    <t>Ht</t>
  </si>
  <si>
    <t>Máy chiếu gần BenQ MX 806ST + màn chiếu treo tường (1.7x1.78)</t>
  </si>
  <si>
    <t>Máy đèn chiếu xách tay AZZA HM -26F (Malaysia) + màn hình hộp Dalite 64"x48"</t>
  </si>
  <si>
    <t>Máy in laser A4 HP LaserJet M1319f</t>
  </si>
  <si>
    <t>Máy tính giáo viên (CPU Intel Core I3-4160-3.6Ghz)</t>
  </si>
  <si>
    <t>Phần mềm điều khiển SF-2000</t>
  </si>
  <si>
    <t>Thiết bị cơ bản của phòng Lab Multimedia Wiscom LMW 9200:
  -1May1 in laser HP P1006(A4): 4576000
  -1UPS Santak 1000VA offline, 600W TG1000: 3449000
  -1Ghế xoay dành cho giáo viên GGV: 680000
  -40Ghế xếp dành cho học viên GHS: 18360000
  -1Bàn Lab giáo</t>
  </si>
  <si>
    <t>Trụ bóng rỗ di động</t>
  </si>
  <si>
    <t>KHOA CÔNG NGHỆ NHIỆT - LẠNH</t>
  </si>
  <si>
    <t>Bàn thực tập + bộ nguồn + bánh xe</t>
  </si>
  <si>
    <t>Bộ hàn hơi có giá đỡ bánh xe</t>
  </si>
  <si>
    <t>Bộ hút chân không 1HP/220V(vaccum)</t>
  </si>
  <si>
    <t>Bơm nước chỉnh áp lực 1 pha 1/2HP</t>
  </si>
  <si>
    <t>Bơm nước chỉnh áp lực 220V (1pha 1/2 HP)</t>
  </si>
  <si>
    <t>Đồng hồ dò xì ga digital</t>
  </si>
  <si>
    <t>Hệ thống điều hòa không khí ô tô</t>
  </si>
  <si>
    <t>Khoan đục bê tông 220V/1HP</t>
  </si>
  <si>
    <t>Máy điều hòa Carrier APX-18R 2HP</t>
  </si>
  <si>
    <t>Máy điều hòa Panasonic CW-C182EH2HP-1cục</t>
  </si>
  <si>
    <t>Máy in laser HP Jet 3050</t>
  </si>
  <si>
    <t>Máy lạnh 1HP/220V/gaz 410A NAGAKAWA</t>
  </si>
  <si>
    <t>Máy lạnh 2 cục 2HP/220V</t>
  </si>
  <si>
    <t>Thái lan</t>
  </si>
  <si>
    <t>Máy lạnh 2 cụm INVERTER 220V/1.5HP</t>
  </si>
  <si>
    <t>Máy lạnh 2 cụm Inverter 220V/1Hp</t>
  </si>
  <si>
    <t>Máy lạnh 2 khối 220V/1HP</t>
  </si>
  <si>
    <t>Máy lạnh âm trần 5HP/380V</t>
  </si>
  <si>
    <t>Máy lạnh Carrier APX -18R2HP</t>
  </si>
  <si>
    <t>Máy lạnh giải nhiệt 10HP/380V</t>
  </si>
  <si>
    <t>Máy lạnh LG - 2 khối 1HP</t>
  </si>
  <si>
    <t>Máy lạnh Panasonic  CW-C182EH2HP- 1 cục</t>
  </si>
  <si>
    <t>Máy lạnh ToshibaRac-18TX</t>
  </si>
  <si>
    <t>Máy nén hở 10HP</t>
  </si>
  <si>
    <t>Máy nén hơi 1 pha/1,5Hp</t>
  </si>
  <si>
    <t>Máy nén Scroll 3 pha - 5Hp</t>
  </si>
  <si>
    <t>Máy nén scroll 3 pha/5HP</t>
  </si>
  <si>
    <t>Máy nén trục vít 380V/3 pha/10HP</t>
  </si>
  <si>
    <t>Máy thu hồi môi chất lạnh</t>
  </si>
  <si>
    <t>Mỹ</t>
  </si>
  <si>
    <t>MH chu trình làm lạnh một cấp có TB hồi nhiệt trên giản đồ LgP-h</t>
  </si>
  <si>
    <t>MH máy nén ly tâm 15HP/380V (MH kho lạnh, giải nhiệt bằng gió)</t>
  </si>
  <si>
    <t>MH máy nén trục vít 15HP/380 V (MH hệ thống lạnh cấp đông 2 cấp giải nhiệt bằng gió)</t>
  </si>
  <si>
    <t>MH Piston (dạng smeihermatic) 5HP/380V (MH điều hòa trung tâm làm lạnh nước Water chiler, 2 dàn lạnh)</t>
  </si>
  <si>
    <t>MH thí nghiệm máy lạnh lọai ghép dân dụng 1 pha (1870mmx1100mmx610mm)</t>
  </si>
  <si>
    <t>Mô hình băng truyền IQF</t>
  </si>
  <si>
    <t>Mô hình điều hòa không khí trung tâm làm lạnh nước Water Chiller</t>
  </si>
  <si>
    <t>Mô hình hệ thống lạnh công nghiệp</t>
  </si>
  <si>
    <t>Mô hình hệ thống lạnh thương mại</t>
  </si>
  <si>
    <t>Mô hình kho bảo quản lạnh</t>
  </si>
  <si>
    <t>Mô hình kho cấp đông</t>
  </si>
  <si>
    <t>Mô hình kho đông tiếp xúc
 2 cấp 10HP/3870V</t>
  </si>
  <si>
    <t>Mô hình máy đá viên</t>
  </si>
  <si>
    <t>Mô hình máy lạnh ôtô</t>
  </si>
  <si>
    <t>Mô hình thí nghiệm máy lạnh dân dụng lọai ghép</t>
  </si>
  <si>
    <t>Mô hình thí nghiệm máy lạnh dân dụng lọai ghép lắp ráp</t>
  </si>
  <si>
    <t>Mô hình tủ đông thương nghiệp</t>
  </si>
  <si>
    <t>Ổn áp LIOA45KVA-3fa</t>
  </si>
  <si>
    <t>Thiết bị sấy đa năng (Mã số: T2016-TBDT05</t>
  </si>
  <si>
    <t>Tủ đông thương nghiệp (tủ mát)</t>
  </si>
  <si>
    <t>Tủ lạnh Inveter</t>
  </si>
  <si>
    <t>Tủ lạnh làm lạnh gián tiếp</t>
  </si>
  <si>
    <t>Tủ lạnh làm lạnh trực tiếp</t>
  </si>
  <si>
    <t>Tủ lạnh side by side</t>
  </si>
  <si>
    <t>Vaccum 220V/1 pha/ 1HP</t>
  </si>
  <si>
    <t>TỔNG CỘNG</t>
  </si>
  <si>
    <t>Bàn đặt máy tiện BTO 14454</t>
  </si>
  <si>
    <t>Tp. Hồ Chí Minh, ngày 08 tháng 3  năm 2018</t>
  </si>
  <si>
    <t>TP. Hồ Chí Minh, ngày 08  tháng 3 năm 2018</t>
  </si>
  <si>
    <t>Tp. Hồ Chí Minh, ngày 08 tháng 3 năm 2018</t>
  </si>
  <si>
    <t xml:space="preserve"> HIỆU TRƯỞNG</t>
  </si>
  <si>
    <r>
      <rPr>
        <sz val="12"/>
        <color theme="1"/>
        <rFont val="Times New Roman"/>
        <family val="1"/>
      </rPr>
      <t xml:space="preserve">UBND THÀNH PHỐ HỒ CHÍ MINH
</t>
    </r>
    <r>
      <rPr>
        <b/>
        <sz val="12"/>
        <color theme="1"/>
        <rFont val="Times New Roman"/>
        <family val="1"/>
      </rPr>
      <t xml:space="preserve">TRƯỜNG CAO ĐẲNG LÝ TỰ TRỌNG
THÀNH </t>
    </r>
    <r>
      <rPr>
        <b/>
        <u/>
        <sz val="12"/>
        <color theme="1"/>
        <rFont val="Times New Roman"/>
        <family val="1"/>
      </rPr>
      <t>PHỐ HỒ C</t>
    </r>
    <r>
      <rPr>
        <b/>
        <sz val="12"/>
        <color theme="1"/>
        <rFont val="Times New Roman"/>
        <family val="1"/>
      </rPr>
      <t>HÍ MINH</t>
    </r>
  </si>
  <si>
    <t>Tp. Hồ Chí Minh, ngày 08  tháng 3  năm 2018</t>
  </si>
  <si>
    <t xml:space="preserve">HIỆU TRƯỞNG </t>
  </si>
  <si>
    <t xml:space="preserve"> TRƯỞNG HIỆU</t>
  </si>
  <si>
    <t>CNKT Điện tử</t>
  </si>
  <si>
    <t>CNKT Điện</t>
  </si>
  <si>
    <t>CNKT Nhiệt</t>
  </si>
  <si>
    <t>CNKT Cơ khí</t>
  </si>
  <si>
    <t>CNKT Ô Tô</t>
  </si>
  <si>
    <t>CN Phần mềm</t>
  </si>
  <si>
    <t>Mạng máy tính</t>
  </si>
  <si>
    <t>CN May</t>
  </si>
  <si>
    <t>Công nghệ Điện - Điện tử</t>
  </si>
  <si>
    <t>Công nghệ Động lực</t>
  </si>
  <si>
    <t>Công nghệ Cơ khí</t>
  </si>
  <si>
    <t>Công nghệ Thông tin</t>
  </si>
  <si>
    <t>Công nghệ Kỹ thuật Điện, Điện tử</t>
  </si>
  <si>
    <t>Công nghệ Kỹ thuật Cơ khí</t>
  </si>
  <si>
    <t>Công nghệ Kỹ thuật Ô tô</t>
  </si>
  <si>
    <t>Công nghệ Kỹ thuật Nhiệt</t>
  </si>
  <si>
    <t>Công nghệ May</t>
  </si>
  <si>
    <t>Công nghệ kỹ thuật máy tính</t>
  </si>
  <si>
    <t>Lập trình máy tính</t>
  </si>
  <si>
    <t>Tin học ứng dụng</t>
  </si>
  <si>
    <t>1.10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</si>
  <si>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</si>
  <si>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</si>
  <si>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</si>
  <si>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</si>
  <si>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</si>
  <si>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</si>
  <si>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</si>
  <si>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chế tạo máy</t>
  </si>
  <si>
    <t>Cắt gọt kim loại</t>
  </si>
  <si>
    <t>Bảo trì hệ thống thiết bị công nghiệp</t>
  </si>
  <si>
    <t>1.20</t>
  </si>
  <si>
    <t>Công nghệ ô tô</t>
  </si>
  <si>
    <t>Lắp đặt thiết bị lạnh</t>
  </si>
  <si>
    <t>Kỹ thuật máy lạnh và điều hòa không khí</t>
  </si>
  <si>
    <t>Vận hành sửa chữa thiết bị lạnh</t>
  </si>
  <si>
    <t>Kỹ thuật Mạng ngoại vi và thiết bị đầu cuối</t>
  </si>
  <si>
    <t>Công nghệ kỹ thuật cơ điện tử</t>
  </si>
  <si>
    <t>Công nghệ kỹ thuật điều khiển và tự động hóa</t>
  </si>
  <si>
    <t>Điện tử công nghiệp</t>
  </si>
  <si>
    <t>Điện công nghiệp</t>
  </si>
  <si>
    <t>May thời trang</t>
  </si>
  <si>
    <t>1.30</t>
  </si>
  <si>
    <t>Công nghệ may Veston</t>
  </si>
  <si>
    <t>Kỹ thuật xây dựng</t>
  </si>
  <si>
    <t>TCCN</t>
  </si>
  <si>
    <t>2.1.1</t>
  </si>
  <si>
    <t>Điện công nghiệp và dân dụng</t>
  </si>
  <si>
    <t>2.1.2</t>
  </si>
  <si>
    <t>Bảo trì và sửa chữa ô tô</t>
  </si>
  <si>
    <t>2.1.3</t>
  </si>
  <si>
    <t>2.1.4</t>
  </si>
  <si>
    <t>2.1.5</t>
  </si>
  <si>
    <t>Công nghệ kỹ thuật nhiệt, chuyên ngành Điện lạnh</t>
  </si>
  <si>
    <t>2.1.6</t>
  </si>
  <si>
    <t>Công nghệ may và thời trang</t>
  </si>
  <si>
    <t>2.1.7</t>
  </si>
  <si>
    <t>Cơ khí chế tạo</t>
  </si>
  <si>
    <t>Trung cấp nghề và trung cấp</t>
  </si>
  <si>
    <t>2.2.1</t>
  </si>
  <si>
    <t>Công nghệ kỹ thuật phần cứng máy tính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</si>
  <si>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</si>
  <si>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</si>
  <si>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</si>
  <si>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</si>
  <si>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</si>
  <si>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</si>
  <si>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</si>
  <si>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</si>
  <si>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</si>
  <si>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</si>
  <si>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Công nghệ kỹ thuật cơ khí</t>
  </si>
  <si>
    <t>2.2.12</t>
  </si>
  <si>
    <t>Công nghệ chế tạo dụng cụ</t>
  </si>
  <si>
    <t>2.2.13</t>
  </si>
  <si>
    <t>2.2.14</t>
  </si>
  <si>
    <t>2.2.15</t>
  </si>
  <si>
    <t>2.2.16</t>
  </si>
  <si>
    <t>Công nghệ kỹ thuật nhiệt</t>
  </si>
  <si>
    <t>2.2.17</t>
  </si>
  <si>
    <t>2.2.18</t>
  </si>
  <si>
    <t>2.2.19</t>
  </si>
  <si>
    <t>2.2.20</t>
  </si>
  <si>
    <t>Công nghệ kỹ thuật điện, điện tử</t>
  </si>
  <si>
    <t>2.2.21</t>
  </si>
  <si>
    <t>2.2.22</t>
  </si>
  <si>
    <t>2.2.23</t>
  </si>
  <si>
    <t>Công nghệ kỹ thuật điều khiển tự động</t>
  </si>
  <si>
    <t>2.2.24</t>
  </si>
  <si>
    <t>2.2.25</t>
  </si>
  <si>
    <t>2.2.26</t>
  </si>
  <si>
    <t>2.2.27</t>
  </si>
  <si>
    <t>2.2.28</t>
  </si>
  <si>
    <t>2.2.29</t>
  </si>
  <si>
    <t>Nhiệt lạnh</t>
  </si>
  <si>
    <t>Ô tô</t>
  </si>
  <si>
    <t>May</t>
  </si>
  <si>
    <t xml:space="preserve">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</si>
</sst>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,##0.0"/>
    <numFmt numFmtId="165" formatCode="_(* #,##0_);_(* \(#,##0\);_(* &quot;-&quot;??_);_(@_)"/>
    <numFmt numFmtId="166" formatCode="_-* #,##0\ _₫_-;\-* #,##0\ _₫_-;_-* &quot;-&quot;??\ _₫_-;_-@_-"/>
  </numFmts>
  <fonts count="45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sz val="12"/>
      <name val=".VnTime"/>
    </font>
    <font>
      <i/>
      <sz val="11"/>
      <name val="Times New Roman"/>
      <family val="1"/>
    </font>
    <font>
      <b/>
      <sz val="11"/>
      <name val="Times New Roman"/>
      <family val="1"/>
      <charset val="163"/>
    </font>
    <font>
      <i/>
      <sz val="10"/>
      <color theme="1"/>
      <name val="Times New Roman"/>
      <family val="1"/>
    </font>
    <font>
      <sz val="14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.VnTime"/>
      <family val="2"/>
    </font>
    <font>
      <b/>
      <sz val="14"/>
      <name val="Calibri Light"/>
      <family val="1"/>
      <scheme val="major"/>
    </font>
    <font>
      <sz val="14"/>
      <name val="Calibri Light"/>
      <family val="1"/>
      <scheme val="major"/>
    </font>
    <font>
      <i/>
      <sz val="14"/>
      <name val="Calibri Light"/>
      <family val="1"/>
      <scheme val="maj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6"/>
      <color theme="1"/>
      <name val="Times New Roman"/>
      <family val="1"/>
    </font>
    <font>
      <vertAlign val="superscript"/>
      <sz val="13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Times New Roman"/>
      <family val="1"/>
    </font>
    <font>
      <b/>
      <i/>
      <sz val="13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Segoe UI Semibold"/>
      <family val="2"/>
    </font>
    <font>
      <b/>
      <u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14" fillId="0" borderId="0"/>
    <xf numFmtId="0" fontId="14" fillId="0" borderId="0"/>
    <xf numFmtId="43" fontId="23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</cellStyleXfs>
  <cellXfs count="207">
    <xf numFmtId="0" fontId="0" fillId="0" borderId="0" xfId="0"/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7" fillId="0" borderId="0" xfId="1" applyFont="1" applyAlignment="1"/>
    <xf numFmtId="0" fontId="8" fillId="0" borderId="0" xfId="1" applyFont="1" applyAlignme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right" vertical="center"/>
    </xf>
    <xf numFmtId="0" fontId="16" fillId="0" borderId="0" xfId="2" applyFont="1"/>
    <xf numFmtId="0" fontId="15" fillId="0" borderId="0" xfId="3" applyFont="1" applyAlignment="1"/>
    <xf numFmtId="0" fontId="17" fillId="0" borderId="0" xfId="3" applyFont="1" applyAlignment="1">
      <alignment vertical="center"/>
    </xf>
    <xf numFmtId="0" fontId="18" fillId="0" borderId="0" xfId="0" applyFont="1"/>
    <xf numFmtId="0" fontId="21" fillId="0" borderId="0" xfId="0" applyFont="1"/>
    <xf numFmtId="0" fontId="21" fillId="0" borderId="0" xfId="0" applyFont="1" applyAlignment="1">
      <alignment wrapText="1"/>
    </xf>
    <xf numFmtId="0" fontId="20" fillId="0" borderId="0" xfId="0" applyFont="1"/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12" fillId="0" borderId="0" xfId="1" applyFont="1" applyAlignment="1"/>
    <xf numFmtId="0" fontId="13" fillId="0" borderId="0" xfId="1" applyFont="1" applyAlignment="1"/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5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4" fillId="0" borderId="1" xfId="2" quotePrefix="1" applyFont="1" applyBorder="1" applyAlignment="1">
      <alignment horizontal="center" vertical="center"/>
    </xf>
    <xf numFmtId="0" fontId="24" fillId="2" borderId="1" xfId="2" applyFont="1" applyFill="1" applyBorder="1" applyAlignment="1">
      <alignment vertical="center" wrapText="1"/>
    </xf>
    <xf numFmtId="0" fontId="24" fillId="2" borderId="0" xfId="2" quotePrefix="1" applyFont="1" applyFill="1" applyBorder="1" applyAlignment="1">
      <alignment horizontal="center" vertical="center"/>
    </xf>
    <xf numFmtId="0" fontId="12" fillId="2" borderId="0" xfId="2" applyFont="1" applyFill="1" applyBorder="1" applyAlignment="1">
      <alignment vertical="center" wrapText="1"/>
    </xf>
    <xf numFmtId="0" fontId="24" fillId="0" borderId="0" xfId="2" applyFont="1" applyBorder="1" applyAlignment="1">
      <alignment horizontal="center" vertical="center" wrapText="1"/>
    </xf>
    <xf numFmtId="0" fontId="24" fillId="0" borderId="0" xfId="2" applyFont="1" applyBorder="1" applyAlignment="1">
      <alignment vertical="center"/>
    </xf>
    <xf numFmtId="0" fontId="24" fillId="0" borderId="0" xfId="2" applyFont="1"/>
    <xf numFmtId="0" fontId="20" fillId="0" borderId="0" xfId="0" applyFont="1" applyAlignment="1">
      <alignment wrapText="1"/>
    </xf>
    <xf numFmtId="0" fontId="24" fillId="0" borderId="1" xfId="2" applyFont="1" applyBorder="1" applyAlignment="1">
      <alignment horizontal="center" vertical="center" wrapText="1"/>
    </xf>
    <xf numFmtId="164" fontId="24" fillId="0" borderId="1" xfId="2" applyNumberFormat="1" applyFont="1" applyBorder="1" applyAlignment="1">
      <alignment horizontal="center" vertical="center"/>
    </xf>
    <xf numFmtId="3" fontId="24" fillId="0" borderId="1" xfId="2" applyNumberFormat="1" applyFont="1" applyBorder="1" applyAlignment="1">
      <alignment horizontal="center" vertical="center"/>
    </xf>
    <xf numFmtId="4" fontId="24" fillId="0" borderId="1" xfId="2" applyNumberFormat="1" applyFont="1" applyBorder="1" applyAlignment="1">
      <alignment horizontal="center" vertical="center"/>
    </xf>
    <xf numFmtId="0" fontId="24" fillId="0" borderId="1" xfId="2" applyFont="1" applyBorder="1" applyAlignment="1">
      <alignment horizontal="center" vertical="center"/>
    </xf>
    <xf numFmtId="0" fontId="30" fillId="0" borderId="5" xfId="2" applyFont="1" applyBorder="1" applyAlignment="1">
      <alignment horizontal="center" vertical="center"/>
    </xf>
    <xf numFmtId="0" fontId="30" fillId="0" borderId="1" xfId="2" applyFont="1" applyBorder="1" applyAlignment="1">
      <alignment horizontal="center" vertical="center" wrapText="1"/>
    </xf>
    <xf numFmtId="0" fontId="30" fillId="0" borderId="1" xfId="2" quotePrefix="1" applyFont="1" applyBorder="1" applyAlignment="1">
      <alignment horizontal="center" vertical="center"/>
    </xf>
    <xf numFmtId="0" fontId="31" fillId="0" borderId="1" xfId="2" applyFont="1" applyBorder="1" applyAlignment="1">
      <alignment vertical="center" wrapText="1"/>
    </xf>
    <xf numFmtId="165" fontId="30" fillId="0" borderId="1" xfId="4" applyNumberFormat="1" applyFont="1" applyBorder="1" applyAlignment="1">
      <alignment vertical="center"/>
    </xf>
    <xf numFmtId="0" fontId="31" fillId="0" borderId="1" xfId="2" quotePrefix="1" applyFont="1" applyBorder="1" applyAlignment="1">
      <alignment horizontal="center" vertical="center"/>
    </xf>
    <xf numFmtId="165" fontId="31" fillId="0" borderId="1" xfId="4" applyNumberFormat="1" applyFont="1" applyBorder="1" applyAlignment="1">
      <alignment vertical="center"/>
    </xf>
    <xf numFmtId="165" fontId="32" fillId="0" borderId="1" xfId="4" applyNumberFormat="1" applyFont="1" applyBorder="1"/>
    <xf numFmtId="0" fontId="31" fillId="2" borderId="1" xfId="2" quotePrefix="1" applyFont="1" applyFill="1" applyBorder="1" applyAlignment="1">
      <alignment horizontal="center" vertical="center"/>
    </xf>
    <xf numFmtId="0" fontId="31" fillId="2" borderId="1" xfId="2" applyFont="1" applyFill="1" applyBorder="1" applyAlignment="1">
      <alignment vertical="center" wrapText="1"/>
    </xf>
    <xf numFmtId="0" fontId="30" fillId="2" borderId="1" xfId="2" quotePrefix="1" applyFont="1" applyFill="1" applyBorder="1" applyAlignment="1">
      <alignment horizontal="center" vertical="center"/>
    </xf>
    <xf numFmtId="0" fontId="30" fillId="2" borderId="1" xfId="2" applyFont="1" applyFill="1" applyBorder="1" applyAlignment="1">
      <alignment vertical="center" wrapText="1"/>
    </xf>
    <xf numFmtId="165" fontId="30" fillId="0" borderId="1" xfId="2" applyNumberFormat="1" applyFont="1" applyBorder="1" applyAlignment="1">
      <alignment vertical="center"/>
    </xf>
    <xf numFmtId="0" fontId="34" fillId="0" borderId="0" xfId="2" applyFont="1"/>
    <xf numFmtId="0" fontId="35" fillId="0" borderId="0" xfId="0" applyFont="1"/>
    <xf numFmtId="0" fontId="33" fillId="0" borderId="0" xfId="2" applyFont="1"/>
    <xf numFmtId="0" fontId="36" fillId="0" borderId="0" xfId="0" applyFont="1"/>
    <xf numFmtId="0" fontId="33" fillId="0" borderId="0" xfId="3" applyFont="1" applyAlignment="1"/>
    <xf numFmtId="0" fontId="20" fillId="0" borderId="0" xfId="0" applyFont="1" applyAlignment="1">
      <alignment horizontal="center" vertical="top" wrapText="1"/>
    </xf>
    <xf numFmtId="0" fontId="10" fillId="0" borderId="0" xfId="0" applyFont="1" applyAlignment="1"/>
    <xf numFmtId="0" fontId="27" fillId="0" borderId="5" xfId="5" applyFont="1" applyFill="1" applyBorder="1" applyAlignment="1">
      <alignment horizontal="center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4" xfId="5" applyFont="1" applyFill="1" applyBorder="1" applyAlignment="1">
      <alignment horizontal="left" vertical="center" wrapText="1"/>
    </xf>
    <xf numFmtId="165" fontId="27" fillId="0" borderId="1" xfId="6" applyNumberFormat="1" applyFont="1" applyFill="1" applyBorder="1" applyAlignment="1">
      <alignment horizontal="center" vertical="center" wrapText="1"/>
    </xf>
    <xf numFmtId="0" fontId="29" fillId="0" borderId="1" xfId="5" applyFont="1" applyFill="1" applyBorder="1" applyAlignment="1">
      <alignment horizontal="center" vertical="center" wrapText="1"/>
    </xf>
    <xf numFmtId="0" fontId="29" fillId="0" borderId="1" xfId="5" applyFont="1" applyFill="1" applyBorder="1" applyAlignment="1">
      <alignment vertical="center" wrapText="1"/>
    </xf>
    <xf numFmtId="0" fontId="29" fillId="0" borderId="1" xfId="5" applyFont="1" applyFill="1" applyBorder="1" applyAlignment="1">
      <alignment horizontal="left" vertical="center" wrapText="1"/>
    </xf>
    <xf numFmtId="0" fontId="29" fillId="0" borderId="1" xfId="5" applyFont="1" applyFill="1" applyBorder="1" applyAlignment="1">
      <alignment wrapText="1"/>
    </xf>
    <xf numFmtId="0" fontId="29" fillId="0" borderId="1" xfId="5" applyFont="1" applyFill="1" applyBorder="1" applyAlignment="1">
      <alignment horizontal="left"/>
    </xf>
    <xf numFmtId="0" fontId="29" fillId="0" borderId="1" xfId="5" applyFont="1" applyFill="1" applyBorder="1" applyAlignment="1">
      <alignment horizontal="center"/>
    </xf>
    <xf numFmtId="165" fontId="29" fillId="0" borderId="1" xfId="6" applyNumberFormat="1" applyFont="1" applyFill="1" applyBorder="1" applyAlignment="1">
      <alignment horizontal="left" vertical="center" wrapText="1"/>
    </xf>
    <xf numFmtId="0" fontId="27" fillId="0" borderId="1" xfId="5" applyFont="1" applyFill="1" applyBorder="1" applyAlignment="1">
      <alignment vertical="center" wrapText="1"/>
    </xf>
    <xf numFmtId="0" fontId="29" fillId="0" borderId="1" xfId="5" applyFont="1" applyFill="1" applyBorder="1" applyAlignment="1">
      <alignment horizontal="left" vertical="center"/>
    </xf>
    <xf numFmtId="0" fontId="29" fillId="0" borderId="1" xfId="5" quotePrefix="1" applyFont="1" applyFill="1" applyBorder="1" applyAlignment="1">
      <alignment horizontal="center" vertical="center" wrapText="1"/>
    </xf>
    <xf numFmtId="0" fontId="29" fillId="0" borderId="1" xfId="5" applyFont="1" applyFill="1" applyBorder="1" applyAlignment="1">
      <alignment horizontal="left" wrapText="1"/>
    </xf>
    <xf numFmtId="0" fontId="29" fillId="0" borderId="1" xfId="5" applyFont="1" applyFill="1" applyBorder="1" applyAlignment="1"/>
    <xf numFmtId="0" fontId="27" fillId="0" borderId="1" xfId="5" applyFont="1" applyFill="1" applyBorder="1" applyAlignment="1">
      <alignment horizontal="left" vertical="center"/>
    </xf>
    <xf numFmtId="0" fontId="29" fillId="0" borderId="1" xfId="5" applyFont="1" applyFill="1" applyBorder="1" applyAlignment="1">
      <alignment horizontal="center" vertical="center"/>
    </xf>
    <xf numFmtId="0" fontId="29" fillId="0" borderId="1" xfId="5" applyFont="1" applyFill="1" applyBorder="1"/>
    <xf numFmtId="0" fontId="27" fillId="0" borderId="1" xfId="5" applyFont="1" applyFill="1" applyBorder="1"/>
    <xf numFmtId="0" fontId="27" fillId="0" borderId="0" xfId="5" applyFont="1" applyFill="1" applyAlignment="1">
      <alignment horizontal="center"/>
    </xf>
    <xf numFmtId="0" fontId="27" fillId="0" borderId="0" xfId="5" applyFont="1" applyFill="1" applyAlignment="1">
      <alignment horizontal="center" vertical="center" wrapText="1"/>
    </xf>
    <xf numFmtId="0" fontId="27" fillId="0" borderId="0" xfId="5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0" fillId="0" borderId="0" xfId="0" applyFont="1" applyAlignment="1"/>
    <xf numFmtId="165" fontId="27" fillId="0" borderId="1" xfId="6" applyNumberFormat="1" applyFont="1" applyFill="1" applyBorder="1" applyAlignment="1">
      <alignment horizontal="right" vertical="center" wrapText="1"/>
    </xf>
    <xf numFmtId="165" fontId="27" fillId="0" borderId="1" xfId="6" applyNumberFormat="1" applyFont="1" applyFill="1" applyBorder="1" applyAlignment="1">
      <alignment vertical="center" wrapText="1"/>
    </xf>
    <xf numFmtId="165" fontId="29" fillId="0" borderId="1" xfId="4" applyNumberFormat="1" applyFont="1" applyFill="1" applyBorder="1" applyAlignment="1">
      <alignment horizontal="center" vertical="center" wrapText="1"/>
    </xf>
    <xf numFmtId="3" fontId="29" fillId="0" borderId="1" xfId="5" applyNumberFormat="1" applyFont="1" applyFill="1" applyBorder="1" applyAlignment="1">
      <alignment horizontal="right" vertical="center" wrapText="1"/>
    </xf>
    <xf numFmtId="165" fontId="29" fillId="0" borderId="1" xfId="5" applyNumberFormat="1" applyFont="1" applyFill="1" applyBorder="1" applyAlignment="1">
      <alignment vertical="center" wrapText="1"/>
    </xf>
    <xf numFmtId="165" fontId="29" fillId="0" borderId="1" xfId="6" applyNumberFormat="1" applyFont="1" applyFill="1" applyBorder="1" applyAlignment="1">
      <alignment horizontal="right" vertical="center" wrapText="1"/>
    </xf>
    <xf numFmtId="166" fontId="29" fillId="0" borderId="1" xfId="6" applyNumberFormat="1" applyFont="1" applyFill="1" applyBorder="1" applyAlignment="1">
      <alignment horizontal="right" vertical="center" wrapText="1"/>
    </xf>
    <xf numFmtId="166" fontId="29" fillId="0" borderId="1" xfId="5" applyNumberFormat="1" applyFont="1" applyFill="1" applyBorder="1" applyAlignment="1">
      <alignment horizontal="right" vertical="center" wrapText="1"/>
    </xf>
    <xf numFmtId="165" fontId="29" fillId="0" borderId="1" xfId="5" applyNumberFormat="1" applyFont="1" applyFill="1" applyBorder="1" applyAlignment="1">
      <alignment horizontal="right" vertical="center" wrapText="1"/>
    </xf>
    <xf numFmtId="165" fontId="29" fillId="0" borderId="1" xfId="5" applyNumberFormat="1" applyFont="1" applyFill="1" applyBorder="1" applyAlignment="1">
      <alignment horizontal="right"/>
    </xf>
    <xf numFmtId="165" fontId="29" fillId="0" borderId="1" xfId="6" applyNumberFormat="1" applyFont="1" applyFill="1" applyBorder="1" applyAlignment="1">
      <alignment horizontal="center" vertical="center" wrapText="1"/>
    </xf>
    <xf numFmtId="3" fontId="29" fillId="0" borderId="1" xfId="5" applyNumberFormat="1" applyFont="1" applyFill="1" applyBorder="1" applyAlignment="1">
      <alignment horizontal="right" vertical="center"/>
    </xf>
    <xf numFmtId="165" fontId="29" fillId="0" borderId="1" xfId="6" applyNumberFormat="1" applyFont="1" applyFill="1" applyBorder="1" applyAlignment="1">
      <alignment horizontal="right"/>
    </xf>
    <xf numFmtId="0" fontId="40" fillId="0" borderId="1" xfId="5" applyFont="1" applyFill="1" applyBorder="1" applyAlignment="1">
      <alignment horizontal="center" vertical="center" wrapText="1"/>
    </xf>
    <xf numFmtId="166" fontId="29" fillId="0" borderId="1" xfId="5" applyNumberFormat="1" applyFont="1" applyFill="1" applyBorder="1" applyAlignment="1">
      <alignment horizontal="center" vertical="center" wrapText="1"/>
    </xf>
    <xf numFmtId="43" fontId="29" fillId="0" borderId="1" xfId="6" applyFont="1" applyFill="1" applyBorder="1" applyAlignment="1">
      <alignment horizontal="right" vertical="center" wrapText="1"/>
    </xf>
    <xf numFmtId="0" fontId="29" fillId="0" borderId="1" xfId="5" applyFont="1" applyFill="1" applyBorder="1" applyAlignment="1">
      <alignment horizontal="center" wrapText="1"/>
    </xf>
    <xf numFmtId="3" fontId="27" fillId="0" borderId="1" xfId="5" applyNumberFormat="1" applyFont="1" applyFill="1" applyBorder="1" applyAlignment="1">
      <alignment horizontal="center"/>
    </xf>
    <xf numFmtId="0" fontId="21" fillId="0" borderId="0" xfId="0" applyFont="1" applyAlignment="1">
      <alignment horizontal="right"/>
    </xf>
    <xf numFmtId="0" fontId="41" fillId="0" borderId="1" xfId="0" applyFont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1" xfId="0" applyFont="1" applyBorder="1"/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3" fillId="0" borderId="0" xfId="0" applyFont="1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8" fillId="0" borderId="0" xfId="1" applyFont="1" applyAlignment="1">
      <alignment horizontal="center"/>
    </xf>
    <xf numFmtId="0" fontId="27" fillId="0" borderId="0" xfId="1" applyFont="1" applyAlignment="1">
      <alignment horizontal="center"/>
    </xf>
    <xf numFmtId="0" fontId="2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1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12" fillId="0" borderId="0" xfId="1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20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3" fillId="0" borderId="0" xfId="3" applyFont="1" applyAlignment="1">
      <alignment horizontal="center"/>
    </xf>
    <xf numFmtId="0" fontId="25" fillId="0" borderId="0" xfId="0" applyFont="1" applyAlignment="1">
      <alignment horizontal="center"/>
    </xf>
    <xf numFmtId="0" fontId="13" fillId="0" borderId="5" xfId="2" applyFont="1" applyBorder="1" applyAlignment="1">
      <alignment horizontal="center" vertical="center"/>
    </xf>
    <xf numFmtId="0" fontId="13" fillId="0" borderId="6" xfId="2" applyFont="1" applyBorder="1" applyAlignment="1">
      <alignment horizontal="center" vertical="center"/>
    </xf>
    <xf numFmtId="0" fontId="13" fillId="0" borderId="5" xfId="2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2" fillId="0" borderId="0" xfId="3" applyFont="1" applyAlignment="1">
      <alignment horizontal="center"/>
    </xf>
    <xf numFmtId="0" fontId="33" fillId="0" borderId="0" xfId="3" applyFont="1" applyAlignment="1">
      <alignment horizontal="center"/>
    </xf>
    <xf numFmtId="0" fontId="36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1" fillId="0" borderId="7" xfId="0" applyFont="1" applyBorder="1" applyAlignment="1">
      <alignment horizontal="left"/>
    </xf>
    <xf numFmtId="0" fontId="7" fillId="0" borderId="0" xfId="3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33" fillId="0" borderId="0" xfId="2" applyFont="1" applyAlignment="1">
      <alignment horizontal="center"/>
    </xf>
    <xf numFmtId="0" fontId="12" fillId="0" borderId="0" xfId="3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29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left" vertical="center"/>
    </xf>
    <xf numFmtId="0" fontId="29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9" fontId="29" fillId="0" borderId="8" xfId="0" applyNumberFormat="1" applyFont="1" applyBorder="1" applyAlignment="1">
      <alignment horizontal="left" wrapText="1"/>
    </xf>
    <xf numFmtId="49" fontId="29" fillId="0" borderId="4" xfId="0" applyNumberFormat="1" applyFont="1" applyBorder="1" applyAlignment="1">
      <alignment horizontal="left" wrapText="1"/>
    </xf>
    <xf numFmtId="49" fontId="29" fillId="0" borderId="9" xfId="0" applyNumberFormat="1" applyFont="1" applyBorder="1" applyAlignment="1">
      <alignment horizontal="left" wrapText="1"/>
    </xf>
    <xf numFmtId="0" fontId="29" fillId="3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27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justify" vertical="center" wrapText="1"/>
    </xf>
    <xf numFmtId="0" fontId="27" fillId="3" borderId="1" xfId="0" applyFont="1" applyFill="1" applyBorder="1" applyAlignment="1">
      <alignment horizontal="center"/>
    </xf>
    <xf numFmtId="0" fontId="27" fillId="3" borderId="1" xfId="0" applyFont="1" applyFill="1" applyBorder="1"/>
    <xf numFmtId="0" fontId="29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 wrapText="1"/>
    </xf>
  </cellXfs>
  <cellStyles count="7">
    <cellStyle name="Comma" xfId="4" builtinId="3"/>
    <cellStyle name="Comma 2" xfId="6"/>
    <cellStyle name="Normal" xfId="0" builtinId="0"/>
    <cellStyle name="Normal 10" xfId="2"/>
    <cellStyle name="Normal 11" xfId="3"/>
    <cellStyle name="Normal 2" xfId="5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3</xdr:row>
      <xdr:rowOff>0</xdr:rowOff>
    </xdr:from>
    <xdr:to>
      <xdr:col>10</xdr:col>
      <xdr:colOff>619125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400800" y="69532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1181100</xdr:colOff>
      <xdr:row>4</xdr:row>
      <xdr:rowOff>9525</xdr:rowOff>
    </xdr:from>
    <xdr:to>
      <xdr:col>3</xdr:col>
      <xdr:colOff>57150</xdr:colOff>
      <xdr:row>4</xdr:row>
      <xdr:rowOff>9525</xdr:rowOff>
    </xdr:to>
    <xdr:cxnSp macro="">
      <xdr:nvCxnSpPr>
        <xdr:cNvPr id="8" name="Straight Connector 7"/>
        <xdr:cNvCxnSpPr/>
      </xdr:nvCxnSpPr>
      <xdr:spPr>
        <a:xfrm>
          <a:off x="1476375" y="942975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4</xdr:row>
      <xdr:rowOff>9525</xdr:rowOff>
    </xdr:from>
    <xdr:to>
      <xdr:col>1</xdr:col>
      <xdr:colOff>2371725</xdr:colOff>
      <xdr:row>4</xdr:row>
      <xdr:rowOff>9525</xdr:rowOff>
    </xdr:to>
    <xdr:cxnSp macro="">
      <xdr:nvCxnSpPr>
        <xdr:cNvPr id="3" name="Straight Connector 2"/>
        <xdr:cNvCxnSpPr/>
      </xdr:nvCxnSpPr>
      <xdr:spPr>
        <a:xfrm>
          <a:off x="1238250" y="96202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857250</xdr:colOff>
      <xdr:row>3</xdr:row>
      <xdr:rowOff>38100</xdr:rowOff>
    </xdr:from>
    <xdr:to>
      <xdr:col>8</xdr:col>
      <xdr:colOff>409575</xdr:colOff>
      <xdr:row>3</xdr:row>
      <xdr:rowOff>47625</xdr:rowOff>
    </xdr:to>
    <xdr:cxnSp macro="">
      <xdr:nvCxnSpPr>
        <xdr:cNvPr id="8" name="Straight Connector 7"/>
        <xdr:cNvCxnSpPr/>
      </xdr:nvCxnSpPr>
      <xdr:spPr>
        <a:xfrm>
          <a:off x="6619875" y="704850"/>
          <a:ext cx="19145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9"/>
  <sheetViews>
    <sheetView topLeftCell="A67" workbookViewId="0">
      <selection activeCell="D84" sqref="D84"/>
    </sheetView>
  </sheetViews>
  <sheetFormatPr defaultColWidth="9" defaultRowHeight="17.25" x14ac:dyDescent="0.3"/>
  <cols>
    <col min="1" max="1" width="7.7109375" style="1" customWidth="1"/>
    <col min="2" max="2" width="23.7109375" style="1" customWidth="1"/>
    <col min="3" max="3" width="6.42578125" style="1" customWidth="1"/>
    <col min="4" max="5" width="6.5703125" style="1" bestFit="1" customWidth="1"/>
    <col min="6" max="6" width="7.140625" style="1" customWidth="1"/>
    <col min="7" max="7" width="7.5703125" style="1" customWidth="1"/>
    <col min="8" max="8" width="7.85546875" style="1" customWidth="1"/>
    <col min="9" max="9" width="7.5703125" style="1" customWidth="1"/>
    <col min="10" max="10" width="7.140625" style="1" customWidth="1"/>
    <col min="11" max="11" width="7.28515625" style="1" customWidth="1"/>
    <col min="12" max="16384" width="9" style="1"/>
  </cols>
  <sheetData>
    <row r="1" spans="1:11" x14ac:dyDescent="0.3">
      <c r="B1" s="2"/>
      <c r="C1" s="2"/>
      <c r="J1" s="138" t="s">
        <v>28</v>
      </c>
      <c r="K1" s="138"/>
    </row>
    <row r="2" spans="1:11" ht="57" customHeight="1" x14ac:dyDescent="0.3">
      <c r="A2" s="145" t="s">
        <v>114</v>
      </c>
      <c r="B2" s="145"/>
      <c r="C2" s="145"/>
      <c r="D2" s="145"/>
      <c r="E2" s="146" t="s">
        <v>116</v>
      </c>
      <c r="F2" s="146"/>
      <c r="G2" s="146"/>
      <c r="H2" s="146"/>
      <c r="I2" s="146"/>
      <c r="J2" s="146"/>
      <c r="K2" s="146"/>
    </row>
    <row r="3" spans="1:11" x14ac:dyDescent="0.3">
      <c r="B3" s="2"/>
      <c r="C3" s="2"/>
      <c r="J3" s="112"/>
      <c r="K3" s="112"/>
    </row>
    <row r="4" spans="1:11" ht="18.75" x14ac:dyDescent="0.3">
      <c r="A4" s="144" t="s">
        <v>26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</row>
    <row r="6" spans="1:11" ht="16.5" customHeight="1" x14ac:dyDescent="0.3">
      <c r="A6" s="139" t="s">
        <v>0</v>
      </c>
      <c r="B6" s="139" t="s">
        <v>1</v>
      </c>
      <c r="C6" s="31"/>
      <c r="D6" s="141" t="s">
        <v>2</v>
      </c>
      <c r="E6" s="142"/>
      <c r="F6" s="142"/>
      <c r="G6" s="142"/>
      <c r="H6" s="142"/>
      <c r="I6" s="142"/>
      <c r="J6" s="142"/>
      <c r="K6" s="143"/>
    </row>
    <row r="7" spans="1:11" ht="63" x14ac:dyDescent="0.3">
      <c r="A7" s="139"/>
      <c r="B7" s="139"/>
      <c r="C7" s="116" t="s">
        <v>27</v>
      </c>
      <c r="D7" s="116" t="s">
        <v>3</v>
      </c>
      <c r="E7" s="116" t="s">
        <v>4</v>
      </c>
      <c r="F7" s="116" t="s">
        <v>5</v>
      </c>
      <c r="G7" s="116" t="s">
        <v>6</v>
      </c>
      <c r="H7" s="116" t="s">
        <v>7</v>
      </c>
      <c r="I7" s="117" t="s">
        <v>13</v>
      </c>
      <c r="J7" s="117" t="s">
        <v>14</v>
      </c>
      <c r="K7" s="117" t="s">
        <v>15</v>
      </c>
    </row>
    <row r="8" spans="1:11" ht="20.100000000000001" customHeight="1" x14ac:dyDescent="0.3">
      <c r="A8" s="200">
        <v>1</v>
      </c>
      <c r="B8" s="201" t="s">
        <v>8</v>
      </c>
      <c r="C8" s="187">
        <f>SUM(C9:C39)</f>
        <v>1755</v>
      </c>
      <c r="D8" s="187">
        <f t="shared" ref="D8:K8" si="0">SUM(D9:D39)</f>
        <v>1997</v>
      </c>
      <c r="E8" s="187">
        <f t="shared" si="0"/>
        <v>1043</v>
      </c>
      <c r="F8" s="187">
        <f t="shared" si="0"/>
        <v>1379</v>
      </c>
      <c r="G8" s="187">
        <f t="shared" si="0"/>
        <v>905</v>
      </c>
      <c r="H8" s="187">
        <f t="shared" si="0"/>
        <v>2382</v>
      </c>
      <c r="I8" s="187">
        <f t="shared" si="0"/>
        <v>2729</v>
      </c>
      <c r="J8" s="187">
        <f t="shared" si="0"/>
        <v>3517</v>
      </c>
      <c r="K8" s="187">
        <f t="shared" si="0"/>
        <v>4350</v>
      </c>
    </row>
    <row r="9" spans="1:11" ht="33" customHeight="1" x14ac:dyDescent="0.3">
      <c r="A9" s="178">
        <v>1.1000000000000001</v>
      </c>
      <c r="B9" s="193" t="s">
        <v>686</v>
      </c>
      <c r="C9" s="178">
        <v>587</v>
      </c>
      <c r="D9" s="178">
        <v>580</v>
      </c>
      <c r="E9" s="178">
        <v>390</v>
      </c>
      <c r="F9" s="178">
        <v>398</v>
      </c>
      <c r="G9" s="178">
        <v>230</v>
      </c>
      <c r="H9" s="189">
        <v>530</v>
      </c>
      <c r="I9" s="189">
        <v>546</v>
      </c>
      <c r="J9" s="191">
        <v>274</v>
      </c>
      <c r="K9" s="191">
        <v>150</v>
      </c>
    </row>
    <row r="10" spans="1:11" ht="32.25" customHeight="1" x14ac:dyDescent="0.3">
      <c r="A10" s="178">
        <v>1.2</v>
      </c>
      <c r="B10" s="193" t="s">
        <v>687</v>
      </c>
      <c r="C10" s="178">
        <v>288</v>
      </c>
      <c r="D10" s="178">
        <v>327</v>
      </c>
      <c r="E10" s="178">
        <v>209</v>
      </c>
      <c r="F10" s="178">
        <v>296</v>
      </c>
      <c r="G10" s="178">
        <v>191</v>
      </c>
      <c r="H10" s="189">
        <v>194</v>
      </c>
      <c r="I10" s="189">
        <v>219</v>
      </c>
      <c r="J10" s="191">
        <v>575</v>
      </c>
      <c r="K10" s="191">
        <v>150</v>
      </c>
    </row>
    <row r="11" spans="1:11" ht="20.100000000000001" customHeight="1" x14ac:dyDescent="0.3">
      <c r="A11" s="178">
        <v>1.3</v>
      </c>
      <c r="B11" s="179" t="s">
        <v>688</v>
      </c>
      <c r="C11" s="178">
        <v>402</v>
      </c>
      <c r="D11" s="178">
        <v>462</v>
      </c>
      <c r="E11" s="178">
        <v>116</v>
      </c>
      <c r="F11" s="178">
        <v>308</v>
      </c>
      <c r="G11" s="178">
        <v>291</v>
      </c>
      <c r="H11" s="189">
        <v>539</v>
      </c>
      <c r="I11" s="189">
        <v>524</v>
      </c>
      <c r="J11" s="191">
        <v>0</v>
      </c>
      <c r="K11" s="191">
        <v>0</v>
      </c>
    </row>
    <row r="12" spans="1:11" ht="20.100000000000001" customHeight="1" x14ac:dyDescent="0.3">
      <c r="A12" s="178">
        <v>1.4</v>
      </c>
      <c r="B12" s="179" t="s">
        <v>685</v>
      </c>
      <c r="C12" s="178">
        <v>313</v>
      </c>
      <c r="D12" s="178">
        <v>457</v>
      </c>
      <c r="E12" s="178">
        <v>196</v>
      </c>
      <c r="F12" s="178">
        <v>239</v>
      </c>
      <c r="G12" s="178">
        <v>112</v>
      </c>
      <c r="H12" s="189">
        <v>484</v>
      </c>
      <c r="I12" s="189">
        <v>824</v>
      </c>
      <c r="J12" s="191">
        <v>0</v>
      </c>
      <c r="K12" s="191">
        <v>0</v>
      </c>
    </row>
    <row r="13" spans="1:11" ht="20.100000000000001" customHeight="1" x14ac:dyDescent="0.3">
      <c r="A13" s="178">
        <v>1.5</v>
      </c>
      <c r="B13" s="179" t="s">
        <v>689</v>
      </c>
      <c r="C13" s="178">
        <v>126</v>
      </c>
      <c r="D13" s="178">
        <v>90</v>
      </c>
      <c r="E13" s="178">
        <v>98</v>
      </c>
      <c r="F13" s="178">
        <v>72</v>
      </c>
      <c r="G13" s="178">
        <v>43</v>
      </c>
      <c r="H13" s="189">
        <v>374</v>
      </c>
      <c r="I13" s="189">
        <v>317</v>
      </c>
      <c r="J13" s="191">
        <v>64</v>
      </c>
      <c r="K13" s="191">
        <v>150</v>
      </c>
    </row>
    <row r="14" spans="1:11" ht="20.100000000000001" customHeight="1" x14ac:dyDescent="0.3">
      <c r="A14" s="178">
        <v>1.6</v>
      </c>
      <c r="B14" s="179" t="s">
        <v>690</v>
      </c>
      <c r="C14" s="178">
        <v>39</v>
      </c>
      <c r="D14" s="178">
        <v>81</v>
      </c>
      <c r="E14" s="178">
        <v>34</v>
      </c>
      <c r="F14" s="178">
        <v>66</v>
      </c>
      <c r="G14" s="178">
        <v>38</v>
      </c>
      <c r="H14" s="189">
        <v>174</v>
      </c>
      <c r="I14" s="189">
        <v>133</v>
      </c>
      <c r="J14" s="191">
        <v>116</v>
      </c>
      <c r="K14" s="191">
        <v>150</v>
      </c>
    </row>
    <row r="15" spans="1:11" ht="39" customHeight="1" x14ac:dyDescent="0.3">
      <c r="A15" s="178">
        <v>1.7</v>
      </c>
      <c r="B15" s="194" t="s">
        <v>691</v>
      </c>
      <c r="C15" s="189"/>
      <c r="D15" s="189"/>
      <c r="E15" s="189"/>
      <c r="F15" s="180"/>
      <c r="G15" s="180"/>
      <c r="H15" s="180"/>
      <c r="I15" s="180"/>
      <c r="J15" s="189">
        <v>110</v>
      </c>
      <c r="K15" s="180">
        <v>150</v>
      </c>
    </row>
    <row r="16" spans="1:11" ht="20.100000000000001" customHeight="1" x14ac:dyDescent="0.3">
      <c r="A16" s="178">
        <v>1.8</v>
      </c>
      <c r="B16" s="181" t="s">
        <v>692</v>
      </c>
      <c r="C16" s="180"/>
      <c r="D16" s="180"/>
      <c r="E16" s="180"/>
      <c r="F16" s="180"/>
      <c r="G16" s="180"/>
      <c r="H16" s="180"/>
      <c r="I16" s="180"/>
      <c r="J16" s="189">
        <v>106</v>
      </c>
      <c r="K16" s="180">
        <v>150</v>
      </c>
    </row>
    <row r="17" spans="1:11" ht="20.100000000000001" customHeight="1" x14ac:dyDescent="0.3">
      <c r="A17" s="178">
        <v>1.9</v>
      </c>
      <c r="B17" s="181" t="s">
        <v>693</v>
      </c>
      <c r="C17" s="180"/>
      <c r="D17" s="180"/>
      <c r="E17" s="180"/>
      <c r="F17" s="180"/>
      <c r="G17" s="180"/>
      <c r="H17" s="180"/>
      <c r="I17" s="180"/>
      <c r="J17" s="189">
        <v>39</v>
      </c>
      <c r="K17" s="180">
        <v>150</v>
      </c>
    </row>
    <row r="18" spans="1:11" ht="20.100000000000001" customHeight="1" x14ac:dyDescent="0.3">
      <c r="A18" s="182" t="s">
        <v>694</v>
      </c>
      <c r="B18" s="181" t="s">
        <v>695</v>
      </c>
      <c r="C18" s="180"/>
      <c r="D18" s="180"/>
      <c r="E18" s="180"/>
      <c r="F18" s="180"/>
      <c r="G18" s="180"/>
      <c r="H18" s="180"/>
      <c r="I18" s="180"/>
      <c r="J18" s="189">
        <v>83</v>
      </c>
      <c r="K18" s="180">
        <v>150</v>
      </c>
    </row>
    <row r="19" spans="1:11" ht="20.100000000000001" customHeight="1" x14ac:dyDescent="0.3">
      <c r="A19" s="178">
        <v>1.1100000000000001</v>
      </c>
      <c r="B19" s="181" t="s">
        <v>696</v>
      </c>
      <c r="C19" s="180"/>
      <c r="D19" s="180"/>
      <c r="E19" s="180"/>
      <c r="F19" s="180"/>
      <c r="G19" s="180"/>
      <c r="H19" s="180"/>
      <c r="I19" s="180"/>
      <c r="J19" s="189">
        <v>41</v>
      </c>
      <c r="K19" s="180">
        <v>150</v>
      </c>
    </row>
    <row r="20" spans="1:11" ht="20.100000000000001" customHeight="1" x14ac:dyDescent="0.3">
      <c r="A20" s="178">
        <v>1.1200000000000001</v>
      </c>
      <c r="B20" s="181" t="s">
        <v>697</v>
      </c>
      <c r="C20" s="180"/>
      <c r="D20" s="180"/>
      <c r="E20" s="180"/>
      <c r="F20" s="180"/>
      <c r="G20" s="180"/>
      <c r="H20" s="180"/>
      <c r="I20" s="180"/>
      <c r="J20" s="189">
        <v>26</v>
      </c>
      <c r="K20" s="180">
        <v>150</v>
      </c>
    </row>
    <row r="21" spans="1:11" ht="20.100000000000001" customHeight="1" x14ac:dyDescent="0.3">
      <c r="A21" s="178">
        <v>1.1299999999999999</v>
      </c>
      <c r="B21" s="181" t="s">
        <v>698</v>
      </c>
      <c r="C21" s="180"/>
      <c r="D21" s="180"/>
      <c r="E21" s="180"/>
      <c r="F21" s="180"/>
      <c r="G21" s="180"/>
      <c r="H21" s="180"/>
      <c r="I21" s="180"/>
      <c r="J21" s="189">
        <v>104</v>
      </c>
      <c r="K21" s="180">
        <v>150</v>
      </c>
    </row>
    <row r="22" spans="1:11" ht="20.100000000000001" customHeight="1" x14ac:dyDescent="0.3">
      <c r="A22" s="178">
        <v>1.1399999999999999</v>
      </c>
      <c r="B22" s="181" t="s">
        <v>699</v>
      </c>
      <c r="C22" s="180"/>
      <c r="D22" s="180"/>
      <c r="E22" s="180"/>
      <c r="F22" s="180"/>
      <c r="G22" s="180"/>
      <c r="H22" s="180"/>
      <c r="I22" s="180"/>
      <c r="J22" s="189">
        <v>0</v>
      </c>
      <c r="K22" s="180">
        <v>150</v>
      </c>
    </row>
    <row r="23" spans="1:11" ht="20.100000000000001" customHeight="1" x14ac:dyDescent="0.3">
      <c r="A23" s="178">
        <v>1.1499999999999999</v>
      </c>
      <c r="B23" s="181" t="s">
        <v>700</v>
      </c>
      <c r="C23" s="180"/>
      <c r="D23" s="180"/>
      <c r="E23" s="180"/>
      <c r="F23" s="180"/>
      <c r="G23" s="180"/>
      <c r="H23" s="180"/>
      <c r="I23" s="180"/>
      <c r="J23" s="189">
        <v>68</v>
      </c>
      <c r="K23" s="180">
        <v>150</v>
      </c>
    </row>
    <row r="24" spans="1:11" ht="33.75" customHeight="1" x14ac:dyDescent="0.3">
      <c r="A24" s="178">
        <v>1.1599999999999999</v>
      </c>
      <c r="B24" s="195" t="s">
        <v>701</v>
      </c>
      <c r="C24" s="180"/>
      <c r="D24" s="180"/>
      <c r="E24" s="180"/>
      <c r="F24" s="180"/>
      <c r="G24" s="180"/>
      <c r="H24" s="180">
        <v>21</v>
      </c>
      <c r="I24" s="180">
        <v>47</v>
      </c>
      <c r="J24" s="189">
        <v>71</v>
      </c>
      <c r="K24" s="180">
        <v>150</v>
      </c>
    </row>
    <row r="25" spans="1:11" ht="20.100000000000001" customHeight="1" x14ac:dyDescent="0.3">
      <c r="A25" s="178">
        <v>1.17</v>
      </c>
      <c r="B25" s="181" t="s">
        <v>702</v>
      </c>
      <c r="C25" s="180"/>
      <c r="D25" s="180"/>
      <c r="E25" s="180"/>
      <c r="F25" s="180"/>
      <c r="G25" s="180"/>
      <c r="H25" s="180"/>
      <c r="I25" s="180"/>
      <c r="J25" s="189">
        <v>153</v>
      </c>
      <c r="K25" s="180">
        <v>150</v>
      </c>
    </row>
    <row r="26" spans="1:11" ht="20.100000000000001" customHeight="1" x14ac:dyDescent="0.3">
      <c r="A26" s="178">
        <v>1.18</v>
      </c>
      <c r="B26" s="181" t="s">
        <v>703</v>
      </c>
      <c r="C26" s="180"/>
      <c r="D26" s="180"/>
      <c r="E26" s="180"/>
      <c r="F26" s="180"/>
      <c r="G26" s="180"/>
      <c r="H26" s="180"/>
      <c r="I26" s="180"/>
      <c r="J26" s="189">
        <v>22</v>
      </c>
      <c r="K26" s="180">
        <v>150</v>
      </c>
    </row>
    <row r="27" spans="1:11" ht="32.25" customHeight="1" x14ac:dyDescent="0.3">
      <c r="A27" s="178">
        <v>1.19</v>
      </c>
      <c r="B27" s="195" t="s">
        <v>704</v>
      </c>
      <c r="C27" s="180"/>
      <c r="D27" s="180"/>
      <c r="E27" s="180"/>
      <c r="F27" s="180"/>
      <c r="G27" s="180"/>
      <c r="H27" s="180"/>
      <c r="I27" s="180"/>
      <c r="J27" s="189">
        <v>44</v>
      </c>
      <c r="K27" s="180">
        <v>150</v>
      </c>
    </row>
    <row r="28" spans="1:11" ht="20.100000000000001" customHeight="1" x14ac:dyDescent="0.3">
      <c r="A28" s="182" t="s">
        <v>705</v>
      </c>
      <c r="B28" s="181" t="s">
        <v>706</v>
      </c>
      <c r="C28" s="180"/>
      <c r="D28" s="180"/>
      <c r="E28" s="180"/>
      <c r="F28" s="180"/>
      <c r="G28" s="180"/>
      <c r="H28" s="180">
        <v>66</v>
      </c>
      <c r="I28" s="180">
        <v>119</v>
      </c>
      <c r="J28" s="189">
        <v>948</v>
      </c>
      <c r="K28" s="180">
        <v>150</v>
      </c>
    </row>
    <row r="29" spans="1:11" ht="20.100000000000001" customHeight="1" x14ac:dyDescent="0.3">
      <c r="A29" s="178">
        <v>1.21</v>
      </c>
      <c r="B29" s="181" t="s">
        <v>707</v>
      </c>
      <c r="C29" s="180"/>
      <c r="D29" s="180"/>
      <c r="E29" s="180"/>
      <c r="F29" s="180"/>
      <c r="G29" s="180"/>
      <c r="H29" s="180"/>
      <c r="I29" s="180"/>
      <c r="J29" s="189">
        <v>0</v>
      </c>
      <c r="K29" s="180">
        <v>150</v>
      </c>
    </row>
    <row r="30" spans="1:11" ht="33.75" customHeight="1" x14ac:dyDescent="0.3">
      <c r="A30" s="178">
        <v>1.22</v>
      </c>
      <c r="B30" s="195" t="s">
        <v>708</v>
      </c>
      <c r="C30" s="180"/>
      <c r="D30" s="180"/>
      <c r="E30" s="180"/>
      <c r="F30" s="180"/>
      <c r="G30" s="180"/>
      <c r="H30" s="180"/>
      <c r="I30" s="180"/>
      <c r="J30" s="189">
        <v>107</v>
      </c>
      <c r="K30" s="180">
        <v>150</v>
      </c>
    </row>
    <row r="31" spans="1:11" ht="36" customHeight="1" x14ac:dyDescent="0.3">
      <c r="A31" s="178">
        <v>1.23</v>
      </c>
      <c r="B31" s="195" t="s">
        <v>709</v>
      </c>
      <c r="C31" s="180"/>
      <c r="D31" s="180"/>
      <c r="E31" s="180"/>
      <c r="F31" s="180"/>
      <c r="G31" s="180"/>
      <c r="H31" s="180"/>
      <c r="I31" s="180"/>
      <c r="J31" s="189">
        <v>115</v>
      </c>
      <c r="K31" s="180">
        <v>150</v>
      </c>
    </row>
    <row r="32" spans="1:11" ht="33" customHeight="1" x14ac:dyDescent="0.3">
      <c r="A32" s="178">
        <v>1.24</v>
      </c>
      <c r="B32" s="195" t="s">
        <v>710</v>
      </c>
      <c r="C32" s="180"/>
      <c r="D32" s="180"/>
      <c r="E32" s="180"/>
      <c r="F32" s="180"/>
      <c r="G32" s="180"/>
      <c r="H32" s="180"/>
      <c r="I32" s="180"/>
      <c r="J32" s="189"/>
      <c r="K32" s="180">
        <v>150</v>
      </c>
    </row>
    <row r="33" spans="1:11" ht="32.25" customHeight="1" x14ac:dyDescent="0.3">
      <c r="A33" s="178">
        <v>1.25</v>
      </c>
      <c r="B33" s="195" t="s">
        <v>711</v>
      </c>
      <c r="C33" s="180"/>
      <c r="D33" s="180"/>
      <c r="E33" s="180"/>
      <c r="F33" s="180"/>
      <c r="G33" s="180"/>
      <c r="H33" s="180"/>
      <c r="I33" s="180"/>
      <c r="J33" s="189">
        <v>72</v>
      </c>
      <c r="K33" s="180">
        <v>150</v>
      </c>
    </row>
    <row r="34" spans="1:11" ht="32.25" customHeight="1" x14ac:dyDescent="0.3">
      <c r="A34" s="178">
        <v>1.26</v>
      </c>
      <c r="B34" s="195" t="s">
        <v>712</v>
      </c>
      <c r="C34" s="180"/>
      <c r="D34" s="180"/>
      <c r="E34" s="180"/>
      <c r="F34" s="180"/>
      <c r="G34" s="180"/>
      <c r="H34" s="180"/>
      <c r="I34" s="180"/>
      <c r="J34" s="189">
        <v>68</v>
      </c>
      <c r="K34" s="180">
        <v>150</v>
      </c>
    </row>
    <row r="35" spans="1:11" ht="20.100000000000001" customHeight="1" x14ac:dyDescent="0.3">
      <c r="A35" s="178">
        <v>1.27</v>
      </c>
      <c r="B35" s="181" t="s">
        <v>713</v>
      </c>
      <c r="C35" s="180"/>
      <c r="D35" s="180"/>
      <c r="E35" s="180"/>
      <c r="F35" s="180"/>
      <c r="G35" s="180"/>
      <c r="H35" s="180"/>
      <c r="I35" s="180"/>
      <c r="J35" s="189">
        <v>38</v>
      </c>
      <c r="K35" s="180">
        <v>150</v>
      </c>
    </row>
    <row r="36" spans="1:11" ht="20.100000000000001" customHeight="1" x14ac:dyDescent="0.3">
      <c r="A36" s="178">
        <v>1.28</v>
      </c>
      <c r="B36" s="181" t="s">
        <v>714</v>
      </c>
      <c r="C36" s="180"/>
      <c r="D36" s="180"/>
      <c r="E36" s="180"/>
      <c r="F36" s="180"/>
      <c r="G36" s="180"/>
      <c r="H36" s="180"/>
      <c r="I36" s="180"/>
      <c r="J36" s="189">
        <v>273</v>
      </c>
      <c r="K36" s="180">
        <v>150</v>
      </c>
    </row>
    <row r="37" spans="1:11" ht="20.100000000000001" customHeight="1" x14ac:dyDescent="0.3">
      <c r="A37" s="178">
        <v>1.29</v>
      </c>
      <c r="B37" s="181" t="s">
        <v>715</v>
      </c>
      <c r="C37" s="180"/>
      <c r="D37" s="180"/>
      <c r="E37" s="180"/>
      <c r="F37" s="180"/>
      <c r="G37" s="180"/>
      <c r="H37" s="180"/>
      <c r="I37" s="180"/>
      <c r="J37" s="180"/>
      <c r="K37" s="180">
        <v>150</v>
      </c>
    </row>
    <row r="38" spans="1:11" ht="20.100000000000001" customHeight="1" x14ac:dyDescent="0.3">
      <c r="A38" s="182" t="s">
        <v>716</v>
      </c>
      <c r="B38" s="181" t="s">
        <v>717</v>
      </c>
      <c r="C38" s="180"/>
      <c r="D38" s="180"/>
      <c r="E38" s="180"/>
      <c r="F38" s="180"/>
      <c r="G38" s="180"/>
      <c r="H38" s="180"/>
      <c r="I38" s="180"/>
      <c r="J38" s="189"/>
      <c r="K38" s="180">
        <v>150</v>
      </c>
    </row>
    <row r="39" spans="1:11" ht="20.100000000000001" customHeight="1" x14ac:dyDescent="0.3">
      <c r="A39" s="178">
        <v>1.31</v>
      </c>
      <c r="B39" s="181" t="s">
        <v>718</v>
      </c>
      <c r="C39" s="180"/>
      <c r="D39" s="180"/>
      <c r="E39" s="180"/>
      <c r="F39" s="180"/>
      <c r="G39" s="189"/>
      <c r="H39" s="180"/>
      <c r="I39" s="180"/>
      <c r="J39" s="189"/>
      <c r="K39" s="180">
        <v>150</v>
      </c>
    </row>
    <row r="40" spans="1:11" ht="20.100000000000001" customHeight="1" x14ac:dyDescent="0.3">
      <c r="A40" s="129">
        <v>2</v>
      </c>
      <c r="B40" s="183" t="s">
        <v>9</v>
      </c>
      <c r="C40" s="7"/>
      <c r="D40" s="130"/>
      <c r="E40" s="130"/>
      <c r="F40" s="130"/>
      <c r="G40" s="130"/>
      <c r="H40" s="130"/>
      <c r="I40" s="123"/>
      <c r="J40" s="123"/>
      <c r="K40" s="123"/>
    </row>
    <row r="41" spans="1:11" ht="20.100000000000001" customHeight="1" x14ac:dyDescent="0.3">
      <c r="A41" s="202">
        <v>2.1</v>
      </c>
      <c r="B41" s="203" t="s">
        <v>719</v>
      </c>
      <c r="C41" s="204"/>
      <c r="D41" s="204"/>
      <c r="E41" s="204"/>
      <c r="F41" s="204">
        <f>SUM(F42:F48)</f>
        <v>441</v>
      </c>
      <c r="G41" s="204">
        <f>SUM(G42:G48)</f>
        <v>406</v>
      </c>
      <c r="H41" s="204">
        <f>SUM(H42:H48)</f>
        <v>422</v>
      </c>
      <c r="I41" s="204">
        <f>SUM(I42:I48)</f>
        <v>503</v>
      </c>
      <c r="J41" s="204"/>
      <c r="K41" s="204"/>
    </row>
    <row r="42" spans="1:11" ht="33" customHeight="1" x14ac:dyDescent="0.3">
      <c r="A42" s="190" t="s">
        <v>720</v>
      </c>
      <c r="B42" s="184" t="s">
        <v>721</v>
      </c>
      <c r="C42" s="180"/>
      <c r="D42" s="191"/>
      <c r="E42" s="191"/>
      <c r="F42" s="189">
        <v>105</v>
      </c>
      <c r="G42" s="189">
        <v>77</v>
      </c>
      <c r="H42" s="189">
        <v>113</v>
      </c>
      <c r="I42" s="189">
        <v>75</v>
      </c>
      <c r="J42" s="191"/>
      <c r="K42" s="191"/>
    </row>
    <row r="43" spans="1:11" ht="20.100000000000001" customHeight="1" x14ac:dyDescent="0.3">
      <c r="A43" s="190" t="s">
        <v>722</v>
      </c>
      <c r="B43" s="185" t="s">
        <v>723</v>
      </c>
      <c r="C43" s="180"/>
      <c r="D43" s="191"/>
      <c r="E43" s="191"/>
      <c r="F43" s="189">
        <v>108</v>
      </c>
      <c r="G43" s="189">
        <v>123</v>
      </c>
      <c r="H43" s="189">
        <v>126</v>
      </c>
      <c r="I43" s="189">
        <v>241</v>
      </c>
      <c r="J43" s="191"/>
      <c r="K43" s="191"/>
    </row>
    <row r="44" spans="1:11" ht="20.100000000000001" customHeight="1" x14ac:dyDescent="0.3">
      <c r="A44" s="190" t="s">
        <v>724</v>
      </c>
      <c r="B44" s="184" t="s">
        <v>695</v>
      </c>
      <c r="C44" s="180"/>
      <c r="D44" s="191"/>
      <c r="E44" s="191"/>
      <c r="F44" s="189">
        <v>60</v>
      </c>
      <c r="G44" s="189">
        <v>30</v>
      </c>
      <c r="H44" s="189">
        <v>73</v>
      </c>
      <c r="I44" s="189">
        <v>132</v>
      </c>
      <c r="J44" s="191"/>
      <c r="K44" s="191"/>
    </row>
    <row r="45" spans="1:11" ht="20.100000000000001" customHeight="1" x14ac:dyDescent="0.3">
      <c r="A45" s="190" t="s">
        <v>725</v>
      </c>
      <c r="B45" s="185" t="s">
        <v>713</v>
      </c>
      <c r="C45" s="180"/>
      <c r="D45" s="191"/>
      <c r="E45" s="191"/>
      <c r="F45" s="189">
        <v>32</v>
      </c>
      <c r="G45" s="189">
        <v>18</v>
      </c>
      <c r="H45" s="189">
        <v>0</v>
      </c>
      <c r="I45" s="189">
        <v>0</v>
      </c>
      <c r="J45" s="191"/>
      <c r="K45" s="191"/>
    </row>
    <row r="46" spans="1:11" ht="37.5" customHeight="1" x14ac:dyDescent="0.3">
      <c r="A46" s="190" t="s">
        <v>726</v>
      </c>
      <c r="B46" s="186" t="s">
        <v>727</v>
      </c>
      <c r="C46" s="180"/>
      <c r="D46" s="191"/>
      <c r="E46" s="191"/>
      <c r="F46" s="189">
        <v>53</v>
      </c>
      <c r="G46" s="189">
        <v>56</v>
      </c>
      <c r="H46" s="189">
        <v>54</v>
      </c>
      <c r="I46" s="189">
        <v>0</v>
      </c>
      <c r="J46" s="191"/>
      <c r="K46" s="191"/>
    </row>
    <row r="47" spans="1:11" ht="33.75" customHeight="1" x14ac:dyDescent="0.3">
      <c r="A47" s="190" t="s">
        <v>728</v>
      </c>
      <c r="B47" s="186" t="s">
        <v>729</v>
      </c>
      <c r="C47" s="180"/>
      <c r="D47" s="191"/>
      <c r="E47" s="191"/>
      <c r="F47" s="189">
        <v>30</v>
      </c>
      <c r="G47" s="189">
        <v>35</v>
      </c>
      <c r="H47" s="189">
        <v>11</v>
      </c>
      <c r="I47" s="189">
        <v>55</v>
      </c>
      <c r="J47" s="191"/>
      <c r="K47" s="191"/>
    </row>
    <row r="48" spans="1:11" ht="20.100000000000001" customHeight="1" x14ac:dyDescent="0.3">
      <c r="A48" s="190" t="s">
        <v>730</v>
      </c>
      <c r="B48" s="186" t="s">
        <v>731</v>
      </c>
      <c r="C48" s="180"/>
      <c r="D48" s="191"/>
      <c r="E48" s="191"/>
      <c r="F48" s="189">
        <v>53</v>
      </c>
      <c r="G48" s="189">
        <v>67</v>
      </c>
      <c r="H48" s="189">
        <v>45</v>
      </c>
      <c r="I48" s="189">
        <v>0</v>
      </c>
      <c r="J48" s="191"/>
      <c r="K48" s="191"/>
    </row>
    <row r="49" spans="1:11" ht="35.25" customHeight="1" x14ac:dyDescent="0.3">
      <c r="A49" s="200">
        <v>2.2000000000000002</v>
      </c>
      <c r="B49" s="201" t="s">
        <v>732</v>
      </c>
      <c r="C49" s="187"/>
      <c r="D49" s="187"/>
      <c r="E49" s="187"/>
      <c r="F49" s="187"/>
      <c r="G49" s="187"/>
      <c r="H49" s="187">
        <f>SUM(H50:H78)</f>
        <v>509</v>
      </c>
      <c r="I49" s="187">
        <f t="shared" ref="I49:K49" si="1">SUM(I50:I78)</f>
        <v>692</v>
      </c>
      <c r="J49" s="187">
        <f t="shared" si="1"/>
        <v>1305</v>
      </c>
      <c r="K49" s="187">
        <f t="shared" si="1"/>
        <v>1450</v>
      </c>
    </row>
    <row r="50" spans="1:11" ht="34.5" customHeight="1" x14ac:dyDescent="0.3">
      <c r="A50" s="178" t="s">
        <v>733</v>
      </c>
      <c r="B50" s="195" t="s">
        <v>734</v>
      </c>
      <c r="C50" s="192"/>
      <c r="D50" s="192"/>
      <c r="E50" s="192"/>
      <c r="F50" s="188"/>
      <c r="G50" s="188"/>
      <c r="H50" s="188"/>
      <c r="I50" s="188"/>
      <c r="J50" s="188">
        <v>54</v>
      </c>
      <c r="K50" s="188">
        <v>50</v>
      </c>
    </row>
    <row r="51" spans="1:11" ht="20.100000000000001" customHeight="1" x14ac:dyDescent="0.3">
      <c r="A51" s="178" t="s">
        <v>735</v>
      </c>
      <c r="B51" s="181" t="s">
        <v>692</v>
      </c>
      <c r="C51" s="188"/>
      <c r="D51" s="188"/>
      <c r="E51" s="188"/>
      <c r="F51" s="188"/>
      <c r="G51" s="188"/>
      <c r="H51" s="188"/>
      <c r="I51" s="188"/>
      <c r="J51" s="188">
        <v>71</v>
      </c>
      <c r="K51" s="188">
        <v>50</v>
      </c>
    </row>
    <row r="52" spans="1:11" ht="20.100000000000001" customHeight="1" x14ac:dyDescent="0.3">
      <c r="A52" s="178" t="s">
        <v>736</v>
      </c>
      <c r="B52" s="181" t="s">
        <v>693</v>
      </c>
      <c r="C52" s="188"/>
      <c r="D52" s="188"/>
      <c r="E52" s="188"/>
      <c r="F52" s="188"/>
      <c r="G52" s="188"/>
      <c r="H52" s="188"/>
      <c r="I52" s="188"/>
      <c r="J52" s="188">
        <v>78</v>
      </c>
      <c r="K52" s="188">
        <v>50</v>
      </c>
    </row>
    <row r="53" spans="1:11" ht="20.100000000000001" customHeight="1" x14ac:dyDescent="0.3">
      <c r="A53" s="178" t="s">
        <v>737</v>
      </c>
      <c r="B53" s="181" t="s">
        <v>695</v>
      </c>
      <c r="C53" s="188"/>
      <c r="D53" s="188"/>
      <c r="E53" s="188"/>
      <c r="F53" s="188"/>
      <c r="G53" s="188"/>
      <c r="H53" s="188">
        <v>127</v>
      </c>
      <c r="I53" s="188">
        <v>119</v>
      </c>
      <c r="J53" s="188">
        <v>88</v>
      </c>
      <c r="K53" s="188">
        <v>50</v>
      </c>
    </row>
    <row r="54" spans="1:11" ht="20.100000000000001" customHeight="1" x14ac:dyDescent="0.3">
      <c r="A54" s="178" t="s">
        <v>738</v>
      </c>
      <c r="B54" s="181" t="s">
        <v>696</v>
      </c>
      <c r="C54" s="188"/>
      <c r="D54" s="188"/>
      <c r="E54" s="188"/>
      <c r="F54" s="188"/>
      <c r="G54" s="188"/>
      <c r="H54" s="188"/>
      <c r="I54" s="188"/>
      <c r="J54" s="188">
        <v>31</v>
      </c>
      <c r="K54" s="188">
        <v>50</v>
      </c>
    </row>
    <row r="55" spans="1:11" ht="20.100000000000001" customHeight="1" x14ac:dyDescent="0.3">
      <c r="A55" s="178" t="s">
        <v>739</v>
      </c>
      <c r="B55" s="181" t="s">
        <v>697</v>
      </c>
      <c r="C55" s="188"/>
      <c r="D55" s="188"/>
      <c r="E55" s="188"/>
      <c r="F55" s="188"/>
      <c r="G55" s="188"/>
      <c r="H55" s="188"/>
      <c r="I55" s="188"/>
      <c r="J55" s="188">
        <v>0</v>
      </c>
      <c r="K55" s="188">
        <v>50</v>
      </c>
    </row>
    <row r="56" spans="1:11" ht="20.100000000000001" customHeight="1" x14ac:dyDescent="0.3">
      <c r="A56" s="178" t="s">
        <v>740</v>
      </c>
      <c r="B56" s="181" t="s">
        <v>698</v>
      </c>
      <c r="C56" s="188"/>
      <c r="D56" s="188"/>
      <c r="E56" s="188"/>
      <c r="F56" s="188"/>
      <c r="G56" s="188"/>
      <c r="H56" s="188"/>
      <c r="I56" s="188"/>
      <c r="J56" s="188">
        <v>96</v>
      </c>
      <c r="K56" s="188">
        <v>50</v>
      </c>
    </row>
    <row r="57" spans="1:11" ht="20.100000000000001" customHeight="1" x14ac:dyDescent="0.3">
      <c r="A57" s="178" t="s">
        <v>741</v>
      </c>
      <c r="B57" s="181" t="s">
        <v>699</v>
      </c>
      <c r="C57" s="188"/>
      <c r="D57" s="188"/>
      <c r="E57" s="188"/>
      <c r="F57" s="188"/>
      <c r="G57" s="188"/>
      <c r="H57" s="188"/>
      <c r="I57" s="188"/>
      <c r="J57" s="188">
        <v>0</v>
      </c>
      <c r="K57" s="188">
        <v>50</v>
      </c>
    </row>
    <row r="58" spans="1:11" ht="20.100000000000001" customHeight="1" x14ac:dyDescent="0.3">
      <c r="A58" s="178" t="s">
        <v>742</v>
      </c>
      <c r="B58" s="181" t="s">
        <v>700</v>
      </c>
      <c r="C58" s="188"/>
      <c r="D58" s="188"/>
      <c r="E58" s="188"/>
      <c r="F58" s="188"/>
      <c r="G58" s="188"/>
      <c r="H58" s="188">
        <v>42</v>
      </c>
      <c r="I58" s="188">
        <v>46</v>
      </c>
      <c r="J58" s="188">
        <v>57</v>
      </c>
      <c r="K58" s="188">
        <v>50</v>
      </c>
    </row>
    <row r="59" spans="1:11" ht="35.25" customHeight="1" x14ac:dyDescent="0.3">
      <c r="A59" s="178" t="s">
        <v>743</v>
      </c>
      <c r="B59" s="195" t="s">
        <v>701</v>
      </c>
      <c r="C59" s="188"/>
      <c r="D59" s="188"/>
      <c r="E59" s="188"/>
      <c r="F59" s="188"/>
      <c r="G59" s="188"/>
      <c r="H59" s="188"/>
      <c r="I59" s="188">
        <v>63</v>
      </c>
      <c r="J59" s="188">
        <v>74</v>
      </c>
      <c r="K59" s="188">
        <v>50</v>
      </c>
    </row>
    <row r="60" spans="1:11" ht="20.100000000000001" customHeight="1" x14ac:dyDescent="0.3">
      <c r="A60" s="178" t="s">
        <v>744</v>
      </c>
      <c r="B60" s="181" t="s">
        <v>745</v>
      </c>
      <c r="C60" s="188"/>
      <c r="D60" s="188"/>
      <c r="E60" s="188"/>
      <c r="F60" s="188"/>
      <c r="G60" s="188"/>
      <c r="H60" s="188"/>
      <c r="I60" s="188"/>
      <c r="J60" s="188">
        <v>103</v>
      </c>
      <c r="K60" s="188">
        <v>50</v>
      </c>
    </row>
    <row r="61" spans="1:11" ht="32.25" customHeight="1" x14ac:dyDescent="0.3">
      <c r="A61" s="178" t="s">
        <v>746</v>
      </c>
      <c r="B61" s="195" t="s">
        <v>747</v>
      </c>
      <c r="C61" s="188"/>
      <c r="D61" s="188"/>
      <c r="E61" s="188"/>
      <c r="F61" s="188"/>
      <c r="G61" s="188"/>
      <c r="H61" s="188"/>
      <c r="I61" s="188"/>
      <c r="J61" s="188">
        <v>0</v>
      </c>
      <c r="K61" s="188">
        <v>50</v>
      </c>
    </row>
    <row r="62" spans="1:11" ht="20.100000000000001" customHeight="1" x14ac:dyDescent="0.3">
      <c r="A62" s="178" t="s">
        <v>748</v>
      </c>
      <c r="B62" s="181" t="s">
        <v>703</v>
      </c>
      <c r="C62" s="188"/>
      <c r="D62" s="188"/>
      <c r="E62" s="188"/>
      <c r="F62" s="188"/>
      <c r="G62" s="188"/>
      <c r="H62" s="188">
        <v>53</v>
      </c>
      <c r="I62" s="188">
        <v>62</v>
      </c>
      <c r="J62" s="188">
        <v>37</v>
      </c>
      <c r="K62" s="188">
        <v>50</v>
      </c>
    </row>
    <row r="63" spans="1:11" ht="36" customHeight="1" x14ac:dyDescent="0.3">
      <c r="A63" s="178" t="s">
        <v>749</v>
      </c>
      <c r="B63" s="195" t="s">
        <v>704</v>
      </c>
      <c r="C63" s="188"/>
      <c r="D63" s="188"/>
      <c r="E63" s="188"/>
      <c r="F63" s="188"/>
      <c r="G63" s="188"/>
      <c r="H63" s="188"/>
      <c r="I63" s="188"/>
      <c r="J63" s="188">
        <v>0</v>
      </c>
      <c r="K63" s="188">
        <v>50</v>
      </c>
    </row>
    <row r="64" spans="1:11" ht="20.100000000000001" customHeight="1" x14ac:dyDescent="0.3">
      <c r="A64" s="178" t="s">
        <v>750</v>
      </c>
      <c r="B64" s="181" t="s">
        <v>706</v>
      </c>
      <c r="C64" s="188"/>
      <c r="D64" s="188"/>
      <c r="E64" s="188"/>
      <c r="F64" s="188"/>
      <c r="G64" s="188"/>
      <c r="H64" s="188">
        <v>113</v>
      </c>
      <c r="I64" s="188">
        <v>151</v>
      </c>
      <c r="J64" s="188">
        <v>229</v>
      </c>
      <c r="K64" s="188">
        <v>50</v>
      </c>
    </row>
    <row r="65" spans="1:11" ht="20.100000000000001" customHeight="1" x14ac:dyDescent="0.3">
      <c r="A65" s="178" t="s">
        <v>751</v>
      </c>
      <c r="B65" s="181" t="s">
        <v>752</v>
      </c>
      <c r="C65" s="188"/>
      <c r="D65" s="188"/>
      <c r="E65" s="188"/>
      <c r="F65" s="188"/>
      <c r="G65" s="188"/>
      <c r="H65" s="188"/>
      <c r="I65" s="188"/>
      <c r="J65" s="188">
        <v>58</v>
      </c>
      <c r="K65" s="188">
        <v>50</v>
      </c>
    </row>
    <row r="66" spans="1:11" ht="20.100000000000001" customHeight="1" x14ac:dyDescent="0.3">
      <c r="A66" s="178" t="s">
        <v>753</v>
      </c>
      <c r="B66" s="181" t="s">
        <v>707</v>
      </c>
      <c r="C66" s="188"/>
      <c r="D66" s="188"/>
      <c r="E66" s="188"/>
      <c r="F66" s="188"/>
      <c r="G66" s="188"/>
      <c r="H66" s="188">
        <v>52</v>
      </c>
      <c r="I66" s="188">
        <v>111</v>
      </c>
      <c r="J66" s="188">
        <v>85</v>
      </c>
      <c r="K66" s="188">
        <v>50</v>
      </c>
    </row>
    <row r="67" spans="1:11" ht="34.5" customHeight="1" x14ac:dyDescent="0.3">
      <c r="A67" s="178" t="s">
        <v>754</v>
      </c>
      <c r="B67" s="195" t="s">
        <v>708</v>
      </c>
      <c r="C67" s="188"/>
      <c r="D67" s="188"/>
      <c r="E67" s="188"/>
      <c r="F67" s="188"/>
      <c r="G67" s="188"/>
      <c r="H67" s="188"/>
      <c r="I67" s="188"/>
      <c r="J67" s="188"/>
      <c r="K67" s="188">
        <v>50</v>
      </c>
    </row>
    <row r="68" spans="1:11" ht="30" customHeight="1" x14ac:dyDescent="0.3">
      <c r="A68" s="178" t="s">
        <v>755</v>
      </c>
      <c r="B68" s="195" t="s">
        <v>709</v>
      </c>
      <c r="C68" s="188"/>
      <c r="D68" s="188"/>
      <c r="E68" s="188"/>
      <c r="F68" s="188"/>
      <c r="G68" s="188"/>
      <c r="H68" s="188"/>
      <c r="I68" s="188"/>
      <c r="J68" s="188"/>
      <c r="K68" s="188">
        <v>50</v>
      </c>
    </row>
    <row r="69" spans="1:11" ht="33.75" customHeight="1" x14ac:dyDescent="0.3">
      <c r="A69" s="178" t="s">
        <v>756</v>
      </c>
      <c r="B69" s="195" t="s">
        <v>757</v>
      </c>
      <c r="C69" s="188"/>
      <c r="D69" s="188"/>
      <c r="E69" s="188"/>
      <c r="F69" s="188"/>
      <c r="G69" s="188"/>
      <c r="H69" s="188"/>
      <c r="I69" s="188"/>
      <c r="J69" s="188">
        <v>65</v>
      </c>
      <c r="K69" s="188">
        <v>50</v>
      </c>
    </row>
    <row r="70" spans="1:11" ht="33" customHeight="1" x14ac:dyDescent="0.3">
      <c r="A70" s="178" t="s">
        <v>758</v>
      </c>
      <c r="B70" s="195" t="s">
        <v>710</v>
      </c>
      <c r="C70" s="188"/>
      <c r="D70" s="188"/>
      <c r="E70" s="188"/>
      <c r="F70" s="188"/>
      <c r="G70" s="188"/>
      <c r="H70" s="188"/>
      <c r="I70" s="188"/>
      <c r="J70" s="188"/>
      <c r="K70" s="188">
        <v>50</v>
      </c>
    </row>
    <row r="71" spans="1:11" ht="34.5" customHeight="1" x14ac:dyDescent="0.3">
      <c r="A71" s="178" t="s">
        <v>759</v>
      </c>
      <c r="B71" s="195" t="s">
        <v>711</v>
      </c>
      <c r="C71" s="188"/>
      <c r="D71" s="188"/>
      <c r="E71" s="188"/>
      <c r="F71" s="188"/>
      <c r="G71" s="188"/>
      <c r="H71" s="188"/>
      <c r="I71" s="188"/>
      <c r="J71" s="188"/>
      <c r="K71" s="188">
        <v>50</v>
      </c>
    </row>
    <row r="72" spans="1:11" ht="31.5" customHeight="1" x14ac:dyDescent="0.3">
      <c r="A72" s="178" t="s">
        <v>760</v>
      </c>
      <c r="B72" s="195" t="s">
        <v>761</v>
      </c>
      <c r="C72" s="188"/>
      <c r="D72" s="188"/>
      <c r="E72" s="188"/>
      <c r="F72" s="188"/>
      <c r="G72" s="188"/>
      <c r="H72" s="188"/>
      <c r="I72" s="188"/>
      <c r="J72" s="188"/>
      <c r="K72" s="188">
        <v>50</v>
      </c>
    </row>
    <row r="73" spans="1:11" ht="20.100000000000001" customHeight="1" x14ac:dyDescent="0.3">
      <c r="A73" s="178" t="s">
        <v>762</v>
      </c>
      <c r="B73" s="181" t="s">
        <v>713</v>
      </c>
      <c r="C73" s="188"/>
      <c r="D73" s="188"/>
      <c r="E73" s="188"/>
      <c r="F73" s="188"/>
      <c r="G73" s="188"/>
      <c r="H73" s="188">
        <v>44</v>
      </c>
      <c r="I73" s="188">
        <v>64</v>
      </c>
      <c r="J73" s="188">
        <v>44</v>
      </c>
      <c r="K73" s="188">
        <v>50</v>
      </c>
    </row>
    <row r="74" spans="1:11" ht="20.100000000000001" customHeight="1" x14ac:dyDescent="0.3">
      <c r="A74" s="178" t="s">
        <v>763</v>
      </c>
      <c r="B74" s="181" t="s">
        <v>714</v>
      </c>
      <c r="C74" s="188"/>
      <c r="D74" s="188"/>
      <c r="E74" s="188"/>
      <c r="F74" s="188"/>
      <c r="G74" s="188"/>
      <c r="H74" s="188">
        <v>49</v>
      </c>
      <c r="I74" s="188">
        <v>76</v>
      </c>
      <c r="J74" s="188">
        <v>86</v>
      </c>
      <c r="K74" s="188">
        <v>50</v>
      </c>
    </row>
    <row r="75" spans="1:11" ht="31.5" customHeight="1" x14ac:dyDescent="0.3">
      <c r="A75" s="178" t="s">
        <v>764</v>
      </c>
      <c r="B75" s="195" t="s">
        <v>729</v>
      </c>
      <c r="C75" s="188"/>
      <c r="D75" s="188"/>
      <c r="E75" s="188"/>
      <c r="F75" s="188"/>
      <c r="G75" s="188"/>
      <c r="H75" s="188"/>
      <c r="I75" s="188"/>
      <c r="J75" s="188">
        <v>49</v>
      </c>
      <c r="K75" s="188">
        <v>50</v>
      </c>
    </row>
    <row r="76" spans="1:11" ht="20.100000000000001" customHeight="1" x14ac:dyDescent="0.3">
      <c r="A76" s="178" t="s">
        <v>765</v>
      </c>
      <c r="B76" s="181" t="s">
        <v>715</v>
      </c>
      <c r="C76" s="188"/>
      <c r="D76" s="188"/>
      <c r="E76" s="188"/>
      <c r="F76" s="188"/>
      <c r="G76" s="188"/>
      <c r="H76" s="188">
        <v>29</v>
      </c>
      <c r="I76" s="188"/>
      <c r="J76" s="188"/>
      <c r="K76" s="188">
        <v>50</v>
      </c>
    </row>
    <row r="77" spans="1:11" ht="20.100000000000001" customHeight="1" x14ac:dyDescent="0.3">
      <c r="A77" s="178" t="s">
        <v>766</v>
      </c>
      <c r="B77" s="181" t="s">
        <v>717</v>
      </c>
      <c r="C77" s="188"/>
      <c r="D77" s="188"/>
      <c r="E77" s="188"/>
      <c r="F77" s="188"/>
      <c r="G77" s="188"/>
      <c r="H77" s="188"/>
      <c r="I77" s="188"/>
      <c r="J77" s="188"/>
      <c r="K77" s="188">
        <v>50</v>
      </c>
    </row>
    <row r="78" spans="1:11" ht="20.100000000000001" customHeight="1" x14ac:dyDescent="0.3">
      <c r="A78" s="178" t="s">
        <v>767</v>
      </c>
      <c r="B78" s="181" t="s">
        <v>718</v>
      </c>
      <c r="C78" s="188"/>
      <c r="D78" s="188"/>
      <c r="E78" s="188"/>
      <c r="F78" s="188"/>
      <c r="G78" s="192"/>
      <c r="H78" s="188"/>
      <c r="I78" s="188"/>
      <c r="J78" s="188"/>
      <c r="K78" s="188">
        <v>50</v>
      </c>
    </row>
    <row r="79" spans="1:11" ht="20.100000000000001" customHeight="1" x14ac:dyDescent="0.3">
      <c r="A79" s="205">
        <v>3</v>
      </c>
      <c r="B79" s="206" t="s">
        <v>11</v>
      </c>
      <c r="C79" s="131"/>
      <c r="D79" s="196"/>
      <c r="E79" s="196"/>
      <c r="F79" s="196"/>
      <c r="G79" s="197">
        <f>SUM(G80:G83)</f>
        <v>190</v>
      </c>
      <c r="H79" s="197">
        <f>SUM(H80:H83)</f>
        <v>1289</v>
      </c>
      <c r="I79" s="197">
        <f>SUM(I80:I83)</f>
        <v>1566</v>
      </c>
      <c r="J79" s="197">
        <f>SUM(J80:J83)</f>
        <v>1459</v>
      </c>
      <c r="K79" s="197">
        <f>SUM(K80:K83)</f>
        <v>1600</v>
      </c>
    </row>
    <row r="80" spans="1:11" ht="20.100000000000001" customHeight="1" x14ac:dyDescent="0.3">
      <c r="A80" s="133">
        <v>3.1</v>
      </c>
      <c r="B80" s="132" t="s">
        <v>682</v>
      </c>
      <c r="C80" s="132"/>
      <c r="D80" s="198"/>
      <c r="E80" s="198"/>
      <c r="F80" s="198"/>
      <c r="G80" s="133">
        <v>61</v>
      </c>
      <c r="H80" s="133">
        <v>50</v>
      </c>
      <c r="I80" s="199">
        <v>90</v>
      </c>
      <c r="J80" s="199">
        <v>197</v>
      </c>
      <c r="K80" s="199">
        <v>210</v>
      </c>
    </row>
    <row r="81" spans="1:15" ht="20.100000000000001" customHeight="1" x14ac:dyDescent="0.3">
      <c r="A81" s="133">
        <v>3.2</v>
      </c>
      <c r="B81" s="132" t="s">
        <v>683</v>
      </c>
      <c r="C81" s="132"/>
      <c r="D81" s="198"/>
      <c r="E81" s="198"/>
      <c r="F81" s="198"/>
      <c r="G81" s="133">
        <v>14</v>
      </c>
      <c r="H81" s="133">
        <v>11</v>
      </c>
      <c r="I81" s="199">
        <v>23</v>
      </c>
      <c r="J81" s="199">
        <v>0</v>
      </c>
      <c r="K81" s="199">
        <v>10</v>
      </c>
    </row>
    <row r="82" spans="1:15" ht="20.100000000000001" customHeight="1" x14ac:dyDescent="0.3">
      <c r="A82" s="133">
        <v>3.3</v>
      </c>
      <c r="B82" s="132" t="s">
        <v>684</v>
      </c>
      <c r="C82" s="132"/>
      <c r="D82" s="198"/>
      <c r="E82" s="198"/>
      <c r="F82" s="198"/>
      <c r="G82" s="133">
        <v>115</v>
      </c>
      <c r="H82" s="133">
        <v>129</v>
      </c>
      <c r="I82" s="199">
        <v>119</v>
      </c>
      <c r="J82" s="199">
        <v>162</v>
      </c>
      <c r="K82" s="199">
        <v>180</v>
      </c>
    </row>
    <row r="83" spans="1:15" ht="20.100000000000001" customHeight="1" x14ac:dyDescent="0.3">
      <c r="A83" s="133">
        <v>3.4</v>
      </c>
      <c r="B83" s="132" t="s">
        <v>685</v>
      </c>
      <c r="C83" s="132"/>
      <c r="D83" s="198"/>
      <c r="E83" s="198"/>
      <c r="F83" s="198"/>
      <c r="G83" s="133">
        <v>0</v>
      </c>
      <c r="H83" s="133">
        <v>1099</v>
      </c>
      <c r="I83" s="199">
        <v>1334</v>
      </c>
      <c r="J83" s="199">
        <v>1100</v>
      </c>
      <c r="K83" s="199">
        <v>1200</v>
      </c>
    </row>
    <row r="84" spans="1:15" ht="20.100000000000001" customHeight="1" x14ac:dyDescent="0.3">
      <c r="A84" s="140" t="s">
        <v>12</v>
      </c>
      <c r="B84" s="140"/>
      <c r="C84" s="129">
        <f>C8+C41+C49+C79</f>
        <v>1755</v>
      </c>
      <c r="D84" s="129">
        <f t="shared" ref="D84:J84" si="2">D8+D41+D49+D79</f>
        <v>1997</v>
      </c>
      <c r="E84" s="129">
        <f t="shared" si="2"/>
        <v>1043</v>
      </c>
      <c r="F84" s="129">
        <f t="shared" si="2"/>
        <v>1820</v>
      </c>
      <c r="G84" s="129">
        <f t="shared" si="2"/>
        <v>1501</v>
      </c>
      <c r="H84" s="129">
        <f t="shared" si="2"/>
        <v>4602</v>
      </c>
      <c r="I84" s="129">
        <f t="shared" si="2"/>
        <v>5490</v>
      </c>
      <c r="J84" s="129">
        <f t="shared" si="2"/>
        <v>6281</v>
      </c>
      <c r="K84" s="129">
        <f>K8+K41+K49+K79</f>
        <v>7400</v>
      </c>
    </row>
    <row r="85" spans="1:15" x14ac:dyDescent="0.3">
      <c r="A85" s="125"/>
      <c r="B85" s="125"/>
      <c r="C85" s="125"/>
      <c r="D85" s="125"/>
      <c r="E85" s="125"/>
      <c r="F85" s="125"/>
      <c r="G85" s="125"/>
      <c r="H85" s="125"/>
      <c r="I85" s="125"/>
      <c r="J85" s="125"/>
      <c r="K85" s="125"/>
    </row>
    <row r="86" spans="1:15" x14ac:dyDescent="0.3">
      <c r="A86" s="125"/>
      <c r="B86" s="125"/>
      <c r="C86" s="125"/>
      <c r="D86" s="125"/>
      <c r="E86" s="125"/>
      <c r="F86" s="136" t="s">
        <v>119</v>
      </c>
      <c r="G86" s="136"/>
      <c r="H86" s="136"/>
      <c r="I86" s="136"/>
      <c r="J86" s="136"/>
      <c r="K86" s="136"/>
      <c r="L86" s="4"/>
      <c r="M86" s="4"/>
      <c r="N86" s="4"/>
      <c r="O86" s="4"/>
    </row>
    <row r="87" spans="1:15" x14ac:dyDescent="0.3">
      <c r="A87" s="125"/>
      <c r="B87" s="125"/>
      <c r="C87" s="125"/>
      <c r="D87" s="125"/>
      <c r="E87" s="125"/>
      <c r="F87" s="137" t="s">
        <v>118</v>
      </c>
      <c r="G87" s="137"/>
      <c r="H87" s="137"/>
      <c r="I87" s="137"/>
      <c r="J87" s="137"/>
      <c r="K87" s="137"/>
      <c r="L87" s="5"/>
      <c r="M87" s="5"/>
      <c r="N87" s="5"/>
      <c r="O87" s="5"/>
    </row>
    <row r="88" spans="1:15" x14ac:dyDescent="0.3">
      <c r="A88" s="125"/>
      <c r="B88" s="125"/>
      <c r="C88" s="125"/>
      <c r="D88" s="125"/>
      <c r="E88" s="125"/>
      <c r="F88" s="125"/>
      <c r="G88" s="125"/>
      <c r="H88" s="125"/>
      <c r="I88" s="125"/>
      <c r="J88" s="125"/>
      <c r="K88" s="125"/>
    </row>
    <row r="89" spans="1:15" x14ac:dyDescent="0.3">
      <c r="A89" s="125"/>
      <c r="B89" s="125"/>
      <c r="C89" s="125"/>
      <c r="D89" s="125"/>
      <c r="E89" s="125"/>
      <c r="F89" s="125"/>
      <c r="G89" s="125"/>
      <c r="H89" s="125"/>
      <c r="I89" s="125"/>
      <c r="J89" s="125"/>
      <c r="K89" s="125"/>
    </row>
  </sheetData>
  <mergeCells count="10">
    <mergeCell ref="F86:K86"/>
    <mergeCell ref="F87:K87"/>
    <mergeCell ref="J1:K1"/>
    <mergeCell ref="A6:A7"/>
    <mergeCell ref="B6:B7"/>
    <mergeCell ref="A84:B84"/>
    <mergeCell ref="D6:K6"/>
    <mergeCell ref="A4:K4"/>
    <mergeCell ref="A2:D2"/>
    <mergeCell ref="E2:K2"/>
  </mergeCells>
  <pageMargins left="0.5" right="0.2" top="0.45" bottom="0.3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selection activeCell="H32" sqref="H32"/>
    </sheetView>
  </sheetViews>
  <sheetFormatPr defaultColWidth="9" defaultRowHeight="17.25" x14ac:dyDescent="0.3"/>
  <cols>
    <col min="1" max="1" width="3.5703125" style="1" bestFit="1" customWidth="1"/>
    <col min="2" max="2" width="31.28515625" style="1" customWidth="1"/>
    <col min="3" max="10" width="7.5703125" style="1" customWidth="1"/>
    <col min="11" max="11" width="11" style="1" customWidth="1"/>
    <col min="12" max="12" width="14.28515625" style="1" customWidth="1"/>
    <col min="13" max="14" width="6.5703125" style="1" bestFit="1" customWidth="1"/>
    <col min="15" max="15" width="6.28515625" style="1" customWidth="1"/>
    <col min="16" max="16" width="7.42578125" style="1" customWidth="1"/>
    <col min="17" max="16384" width="9" style="1"/>
  </cols>
  <sheetData>
    <row r="1" spans="1:12" x14ac:dyDescent="0.3">
      <c r="B1" s="2"/>
      <c r="L1" s="21" t="s">
        <v>55</v>
      </c>
    </row>
    <row r="2" spans="1:12" ht="53.25" customHeight="1" x14ac:dyDescent="0.3">
      <c r="A2" s="149" t="s">
        <v>114</v>
      </c>
      <c r="B2" s="149"/>
      <c r="C2" s="149"/>
      <c r="D2" s="149"/>
      <c r="E2" s="149"/>
      <c r="G2" s="146" t="s">
        <v>116</v>
      </c>
      <c r="H2" s="146"/>
      <c r="I2" s="146"/>
      <c r="J2" s="146"/>
      <c r="K2" s="146"/>
      <c r="L2" s="146"/>
    </row>
    <row r="3" spans="1:12" x14ac:dyDescent="0.3">
      <c r="B3" s="2"/>
      <c r="L3" s="21"/>
    </row>
    <row r="4" spans="1:12" ht="18.75" x14ac:dyDescent="0.3">
      <c r="A4" s="144" t="s">
        <v>54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</row>
    <row r="5" spans="1:12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92" t="s">
        <v>112</v>
      </c>
    </row>
    <row r="6" spans="1:12" ht="51.75" x14ac:dyDescent="0.3">
      <c r="A6" s="6"/>
      <c r="B6" s="6" t="s">
        <v>53</v>
      </c>
      <c r="C6" s="113" t="s">
        <v>27</v>
      </c>
      <c r="D6" s="113" t="s">
        <v>3</v>
      </c>
      <c r="E6" s="113" t="s">
        <v>4</v>
      </c>
      <c r="F6" s="113" t="s">
        <v>5</v>
      </c>
      <c r="G6" s="113" t="s">
        <v>6</v>
      </c>
      <c r="H6" s="113" t="s">
        <v>7</v>
      </c>
      <c r="I6" s="114" t="s">
        <v>13</v>
      </c>
      <c r="J6" s="114" t="s">
        <v>14</v>
      </c>
      <c r="K6" s="114" t="s">
        <v>15</v>
      </c>
      <c r="L6" s="6" t="s">
        <v>29</v>
      </c>
    </row>
    <row r="7" spans="1:12" x14ac:dyDescent="0.3">
      <c r="A7" s="7">
        <v>1</v>
      </c>
      <c r="B7" s="8" t="s">
        <v>30</v>
      </c>
      <c r="C7" s="8"/>
      <c r="D7" s="8"/>
      <c r="E7" s="8"/>
      <c r="F7" s="8"/>
      <c r="G7" s="8"/>
      <c r="H7" s="8"/>
      <c r="I7" s="8"/>
      <c r="J7" s="8"/>
      <c r="K7" s="9"/>
      <c r="L7" s="148" t="s">
        <v>31</v>
      </c>
    </row>
    <row r="8" spans="1:12" x14ac:dyDescent="0.3">
      <c r="A8" s="7">
        <v>2</v>
      </c>
      <c r="B8" s="8" t="s">
        <v>32</v>
      </c>
      <c r="C8" s="8"/>
      <c r="D8" s="8"/>
      <c r="E8" s="8"/>
      <c r="F8" s="8"/>
      <c r="G8" s="8"/>
      <c r="H8" s="8"/>
      <c r="I8" s="8"/>
      <c r="J8" s="8"/>
      <c r="K8" s="9"/>
      <c r="L8" s="148"/>
    </row>
    <row r="9" spans="1:12" x14ac:dyDescent="0.3">
      <c r="A9" s="7">
        <v>3</v>
      </c>
      <c r="B9" s="8" t="s">
        <v>33</v>
      </c>
      <c r="C9" s="8"/>
      <c r="D9" s="8"/>
      <c r="E9" s="8"/>
      <c r="F9" s="8"/>
      <c r="G9" s="8"/>
      <c r="H9" s="8"/>
      <c r="I9" s="8"/>
      <c r="J9" s="8"/>
      <c r="K9" s="9"/>
      <c r="L9" s="148"/>
    </row>
    <row r="10" spans="1:12" ht="31.5" x14ac:dyDescent="0.3">
      <c r="A10" s="7">
        <v>4</v>
      </c>
      <c r="B10" s="8" t="s">
        <v>34</v>
      </c>
      <c r="C10" s="8"/>
      <c r="D10" s="8"/>
      <c r="E10" s="8"/>
      <c r="F10" s="8"/>
      <c r="G10" s="8"/>
      <c r="H10" s="8"/>
      <c r="I10" s="8"/>
      <c r="J10" s="8"/>
      <c r="K10" s="9"/>
      <c r="L10" s="148"/>
    </row>
    <row r="11" spans="1:12" ht="31.5" x14ac:dyDescent="0.3">
      <c r="A11" s="7">
        <v>5</v>
      </c>
      <c r="B11" s="8" t="s">
        <v>35</v>
      </c>
      <c r="C11" s="8"/>
      <c r="D11" s="8"/>
      <c r="E11" s="8"/>
      <c r="F11" s="8"/>
      <c r="G11" s="8"/>
      <c r="H11" s="8"/>
      <c r="I11" s="8"/>
      <c r="J11" s="8"/>
      <c r="K11" s="9"/>
      <c r="L11" s="148" t="s">
        <v>36</v>
      </c>
    </row>
    <row r="12" spans="1:12" x14ac:dyDescent="0.3">
      <c r="A12" s="7">
        <v>6</v>
      </c>
      <c r="B12" s="8" t="s">
        <v>37</v>
      </c>
      <c r="C12" s="8"/>
      <c r="D12" s="8"/>
      <c r="E12" s="8"/>
      <c r="F12" s="8"/>
      <c r="G12" s="8"/>
      <c r="H12" s="8"/>
      <c r="I12" s="8"/>
      <c r="J12" s="8"/>
      <c r="K12" s="9"/>
      <c r="L12" s="148"/>
    </row>
    <row r="13" spans="1:12" x14ac:dyDescent="0.3">
      <c r="A13" s="7">
        <v>7</v>
      </c>
      <c r="B13" s="8" t="s">
        <v>38</v>
      </c>
      <c r="C13" s="8"/>
      <c r="D13" s="8"/>
      <c r="E13" s="8"/>
      <c r="F13" s="8"/>
      <c r="G13" s="8"/>
      <c r="H13" s="8"/>
      <c r="I13" s="8"/>
      <c r="J13" s="8"/>
      <c r="K13" s="9"/>
      <c r="L13" s="148"/>
    </row>
    <row r="14" spans="1:12" ht="31.5" x14ac:dyDescent="0.3">
      <c r="A14" s="7">
        <v>8</v>
      </c>
      <c r="B14" s="8" t="s">
        <v>39</v>
      </c>
      <c r="C14" s="8"/>
      <c r="D14" s="8"/>
      <c r="E14" s="8"/>
      <c r="F14" s="8"/>
      <c r="G14" s="8"/>
      <c r="H14" s="8"/>
      <c r="I14" s="8"/>
      <c r="J14" s="8"/>
      <c r="K14" s="9"/>
      <c r="L14" s="148"/>
    </row>
    <row r="15" spans="1:12" x14ac:dyDescent="0.3">
      <c r="A15" s="7">
        <v>9</v>
      </c>
      <c r="B15" s="8" t="s">
        <v>40</v>
      </c>
      <c r="C15" s="8"/>
      <c r="D15" s="8"/>
      <c r="E15" s="8"/>
      <c r="F15" s="8"/>
      <c r="G15" s="8"/>
      <c r="H15" s="8"/>
      <c r="I15" s="8"/>
      <c r="J15" s="8"/>
      <c r="K15" s="9"/>
      <c r="L15" s="148"/>
    </row>
    <row r="16" spans="1:12" ht="31.5" x14ac:dyDescent="0.3">
      <c r="A16" s="7">
        <v>10</v>
      </c>
      <c r="B16" s="8" t="s">
        <v>41</v>
      </c>
      <c r="C16" s="8"/>
      <c r="D16" s="8"/>
      <c r="E16" s="8"/>
      <c r="F16" s="8"/>
      <c r="G16" s="8"/>
      <c r="H16" s="8"/>
      <c r="I16" s="8"/>
      <c r="J16" s="8"/>
      <c r="K16" s="9"/>
      <c r="L16" s="148"/>
    </row>
    <row r="17" spans="1:15" x14ac:dyDescent="0.3">
      <c r="A17" s="7">
        <v>11</v>
      </c>
      <c r="B17" s="8" t="s">
        <v>42</v>
      </c>
      <c r="C17" s="8"/>
      <c r="D17" s="8"/>
      <c r="E17" s="8"/>
      <c r="F17" s="8"/>
      <c r="G17" s="8"/>
      <c r="H17" s="8"/>
      <c r="I17" s="8"/>
      <c r="J17" s="8"/>
      <c r="K17" s="9"/>
      <c r="L17" s="148"/>
    </row>
    <row r="18" spans="1:15" x14ac:dyDescent="0.3">
      <c r="A18" s="7">
        <v>12</v>
      </c>
      <c r="B18" s="8" t="s">
        <v>43</v>
      </c>
      <c r="C18" s="8"/>
      <c r="D18" s="8"/>
      <c r="E18" s="8"/>
      <c r="F18" s="8"/>
      <c r="G18" s="8"/>
      <c r="H18" s="8"/>
      <c r="I18" s="8"/>
      <c r="J18" s="8"/>
      <c r="K18" s="9"/>
      <c r="L18" s="148"/>
    </row>
    <row r="19" spans="1:15" x14ac:dyDescent="0.3">
      <c r="A19" s="7">
        <v>13</v>
      </c>
      <c r="B19" s="8" t="s">
        <v>44</v>
      </c>
      <c r="C19" s="8"/>
      <c r="D19" s="8"/>
      <c r="E19" s="8"/>
      <c r="F19" s="8"/>
      <c r="G19" s="8"/>
      <c r="H19" s="8"/>
      <c r="I19" s="8"/>
      <c r="J19" s="8"/>
      <c r="K19" s="9"/>
      <c r="L19" s="148"/>
    </row>
    <row r="20" spans="1:15" x14ac:dyDescent="0.3">
      <c r="A20" s="7">
        <v>14</v>
      </c>
      <c r="B20" s="8" t="s">
        <v>45</v>
      </c>
      <c r="C20" s="8"/>
      <c r="D20" s="8"/>
      <c r="E20" s="8"/>
      <c r="F20" s="8"/>
      <c r="G20" s="8"/>
      <c r="H20" s="8"/>
      <c r="I20" s="8"/>
      <c r="J20" s="8"/>
      <c r="K20" s="9"/>
      <c r="L20" s="148" t="s">
        <v>46</v>
      </c>
    </row>
    <row r="21" spans="1:15" x14ac:dyDescent="0.3">
      <c r="A21" s="7">
        <v>15</v>
      </c>
      <c r="B21" s="8" t="s">
        <v>47</v>
      </c>
      <c r="C21" s="8"/>
      <c r="D21" s="8"/>
      <c r="E21" s="8"/>
      <c r="F21" s="8"/>
      <c r="G21" s="8"/>
      <c r="H21" s="8"/>
      <c r="I21" s="8"/>
      <c r="J21" s="8"/>
      <c r="K21" s="9"/>
      <c r="L21" s="148"/>
    </row>
    <row r="22" spans="1:15" x14ac:dyDescent="0.3">
      <c r="A22" s="7">
        <v>16</v>
      </c>
      <c r="B22" s="8" t="s">
        <v>48</v>
      </c>
      <c r="C22" s="8"/>
      <c r="D22" s="8"/>
      <c r="E22" s="8"/>
      <c r="F22" s="8"/>
      <c r="G22" s="8"/>
      <c r="H22" s="8"/>
      <c r="I22" s="8"/>
      <c r="J22" s="8"/>
      <c r="K22" s="9"/>
      <c r="L22" s="148"/>
    </row>
    <row r="23" spans="1:15" x14ac:dyDescent="0.3">
      <c r="A23" s="7">
        <v>17</v>
      </c>
      <c r="B23" s="8" t="s">
        <v>49</v>
      </c>
      <c r="C23" s="8"/>
      <c r="D23" s="8"/>
      <c r="E23" s="8"/>
      <c r="F23" s="8"/>
      <c r="G23" s="8"/>
      <c r="H23" s="8"/>
      <c r="I23" s="8"/>
      <c r="J23" s="8"/>
      <c r="K23" s="9"/>
      <c r="L23" s="148"/>
    </row>
    <row r="24" spans="1:15" x14ac:dyDescent="0.3">
      <c r="A24" s="7">
        <v>18</v>
      </c>
      <c r="B24" s="8" t="s">
        <v>50</v>
      </c>
      <c r="C24" s="8"/>
      <c r="D24" s="8"/>
      <c r="E24" s="8"/>
      <c r="F24" s="8"/>
      <c r="G24" s="8"/>
      <c r="H24" s="8"/>
      <c r="I24" s="8"/>
      <c r="J24" s="8"/>
      <c r="K24" s="9"/>
      <c r="L24" s="148"/>
    </row>
    <row r="25" spans="1:15" x14ac:dyDescent="0.3">
      <c r="A25" s="7">
        <v>19</v>
      </c>
      <c r="B25" s="8" t="s">
        <v>51</v>
      </c>
      <c r="C25" s="8"/>
      <c r="D25" s="8"/>
      <c r="E25" s="8"/>
      <c r="F25" s="8"/>
      <c r="G25" s="8"/>
      <c r="H25" s="8"/>
      <c r="I25" s="8"/>
      <c r="J25" s="8"/>
      <c r="K25" s="9"/>
      <c r="L25" s="32"/>
    </row>
    <row r="26" spans="1:15" x14ac:dyDescent="0.3">
      <c r="A26" s="141" t="s">
        <v>52</v>
      </c>
      <c r="B26" s="143"/>
      <c r="C26" s="10"/>
      <c r="D26" s="10"/>
      <c r="E26" s="10"/>
      <c r="F26" s="10"/>
      <c r="G26" s="10"/>
      <c r="H26" s="10"/>
      <c r="I26" s="10"/>
      <c r="J26" s="10"/>
      <c r="K26" s="10"/>
      <c r="L26" s="32"/>
    </row>
    <row r="27" spans="1:15" x14ac:dyDescent="0.3">
      <c r="A27" s="126"/>
      <c r="B27" s="126"/>
      <c r="C27" s="127"/>
      <c r="D27" s="127"/>
      <c r="E27" s="127"/>
      <c r="F27" s="127"/>
      <c r="G27" s="127"/>
      <c r="H27" s="127"/>
      <c r="I27" s="127"/>
      <c r="J27" s="127"/>
      <c r="K27" s="127"/>
      <c r="L27" s="128"/>
    </row>
    <row r="28" spans="1:15" x14ac:dyDescent="0.3">
      <c r="A28" s="18"/>
      <c r="B28" s="18"/>
      <c r="C28" s="18"/>
      <c r="D28" s="18"/>
      <c r="E28" s="18"/>
      <c r="F28" s="18"/>
      <c r="G28" s="18"/>
      <c r="H28" s="18"/>
      <c r="I28" s="150" t="s">
        <v>671</v>
      </c>
      <c r="J28" s="150"/>
      <c r="K28" s="150"/>
      <c r="L28" s="150"/>
      <c r="M28" s="4"/>
      <c r="N28" s="4"/>
      <c r="O28" s="4"/>
    </row>
    <row r="29" spans="1:15" x14ac:dyDescent="0.3">
      <c r="A29" s="18"/>
      <c r="B29" s="18"/>
      <c r="C29" s="18"/>
      <c r="D29" s="18"/>
      <c r="E29" s="18"/>
      <c r="F29" s="18"/>
      <c r="G29" s="18"/>
      <c r="H29" s="18"/>
      <c r="I29" s="147" t="s">
        <v>672</v>
      </c>
      <c r="J29" s="147"/>
      <c r="K29" s="147"/>
      <c r="L29" s="147"/>
      <c r="M29" s="5"/>
      <c r="N29" s="5"/>
      <c r="O29" s="5"/>
    </row>
    <row r="30" spans="1:15" x14ac:dyDescent="0.3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5" x14ac:dyDescent="0.3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</sheetData>
  <mergeCells count="9">
    <mergeCell ref="I29:L29"/>
    <mergeCell ref="L7:L10"/>
    <mergeCell ref="L11:L19"/>
    <mergeCell ref="L20:L24"/>
    <mergeCell ref="A2:E2"/>
    <mergeCell ref="G2:L2"/>
    <mergeCell ref="A26:B26"/>
    <mergeCell ref="A4:L4"/>
    <mergeCell ref="I28:L28"/>
  </mergeCells>
  <pageMargins left="0.47244094488188981" right="0.19685039370078741" top="0.47244094488188981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zoomScale="115" zoomScaleNormal="115" workbookViewId="0">
      <selection activeCell="G25" sqref="G25"/>
    </sheetView>
  </sheetViews>
  <sheetFormatPr defaultColWidth="9" defaultRowHeight="17.25" x14ac:dyDescent="0.3"/>
  <cols>
    <col min="1" max="1" width="5.140625" style="1" customWidth="1"/>
    <col min="2" max="2" width="23.7109375" style="1" customWidth="1"/>
    <col min="3" max="3" width="6.42578125" style="1" customWidth="1"/>
    <col min="4" max="6" width="6.5703125" style="1" bestFit="1" customWidth="1"/>
    <col min="7" max="7" width="6.7109375" style="1" bestFit="1" customWidth="1"/>
    <col min="8" max="8" width="7.28515625" style="1" bestFit="1" customWidth="1"/>
    <col min="9" max="9" width="6.7109375" style="1" bestFit="1" customWidth="1"/>
    <col min="10" max="10" width="6.28515625" style="1" customWidth="1"/>
    <col min="11" max="11" width="10.42578125" style="1" customWidth="1"/>
    <col min="12" max="16384" width="9" style="1"/>
  </cols>
  <sheetData>
    <row r="1" spans="1:11" x14ac:dyDescent="0.3">
      <c r="B1" s="2"/>
      <c r="C1" s="2"/>
      <c r="J1" s="138" t="s">
        <v>56</v>
      </c>
      <c r="K1" s="138"/>
    </row>
    <row r="2" spans="1:11" ht="52.5" customHeight="1" x14ac:dyDescent="0.3">
      <c r="A2" s="151" t="s">
        <v>670</v>
      </c>
      <c r="B2" s="151"/>
      <c r="C2" s="151"/>
      <c r="D2" s="151"/>
      <c r="E2" s="146" t="s">
        <v>116</v>
      </c>
      <c r="F2" s="146"/>
      <c r="G2" s="146"/>
      <c r="H2" s="146"/>
      <c r="I2" s="146"/>
      <c r="J2" s="146"/>
      <c r="K2" s="146"/>
    </row>
    <row r="3" spans="1:11" x14ac:dyDescent="0.3">
      <c r="B3" s="2"/>
      <c r="C3" s="2"/>
      <c r="J3" s="112"/>
      <c r="K3" s="112"/>
    </row>
    <row r="4" spans="1:11" ht="18.75" x14ac:dyDescent="0.3">
      <c r="A4" s="144" t="s">
        <v>57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</row>
    <row r="6" spans="1:11" ht="16.5" customHeight="1" x14ac:dyDescent="0.3">
      <c r="A6" s="139" t="s">
        <v>0</v>
      </c>
      <c r="B6" s="139" t="s">
        <v>1</v>
      </c>
      <c r="C6" s="31"/>
      <c r="D6" s="141" t="s">
        <v>58</v>
      </c>
      <c r="E6" s="142"/>
      <c r="F6" s="142"/>
      <c r="G6" s="142"/>
      <c r="H6" s="142"/>
      <c r="I6" s="142"/>
      <c r="J6" s="142"/>
      <c r="K6" s="143"/>
    </row>
    <row r="7" spans="1:11" ht="63" x14ac:dyDescent="0.3">
      <c r="A7" s="139"/>
      <c r="B7" s="139"/>
      <c r="C7" s="116" t="s">
        <v>27</v>
      </c>
      <c r="D7" s="116" t="s">
        <v>3</v>
      </c>
      <c r="E7" s="116" t="s">
        <v>4</v>
      </c>
      <c r="F7" s="116" t="s">
        <v>5</v>
      </c>
      <c r="G7" s="116" t="s">
        <v>6</v>
      </c>
      <c r="H7" s="116" t="s">
        <v>7</v>
      </c>
      <c r="I7" s="117" t="s">
        <v>13</v>
      </c>
      <c r="J7" s="117" t="s">
        <v>14</v>
      </c>
      <c r="K7" s="117" t="s">
        <v>15</v>
      </c>
    </row>
    <row r="8" spans="1:11" ht="20.100000000000001" customHeight="1" x14ac:dyDescent="0.3">
      <c r="A8" s="135">
        <v>1</v>
      </c>
      <c r="B8" s="131" t="s">
        <v>8</v>
      </c>
      <c r="C8" s="135">
        <f>SUM(C9:C16)</f>
        <v>1075</v>
      </c>
      <c r="D8" s="135">
        <f t="shared" ref="D8:K8" si="0">SUM(D9:D16)</f>
        <v>1234</v>
      </c>
      <c r="E8" s="135">
        <f t="shared" si="0"/>
        <v>1112</v>
      </c>
      <c r="F8" s="135">
        <f t="shared" si="0"/>
        <v>1277</v>
      </c>
      <c r="G8" s="135">
        <f t="shared" si="0"/>
        <v>1175</v>
      </c>
      <c r="H8" s="135">
        <f t="shared" si="0"/>
        <v>703</v>
      </c>
      <c r="I8" s="135">
        <f t="shared" si="0"/>
        <v>779</v>
      </c>
      <c r="J8" s="135">
        <f t="shared" si="0"/>
        <v>512</v>
      </c>
      <c r="K8" s="135">
        <f t="shared" si="0"/>
        <v>1950</v>
      </c>
    </row>
    <row r="9" spans="1:11" ht="20.100000000000001" customHeight="1" x14ac:dyDescent="0.3">
      <c r="A9" s="7" t="s">
        <v>18</v>
      </c>
      <c r="B9" s="118" t="s">
        <v>674</v>
      </c>
      <c r="C9" s="7">
        <v>137</v>
      </c>
      <c r="D9" s="7">
        <v>211</v>
      </c>
      <c r="E9" s="7">
        <v>166</v>
      </c>
      <c r="F9" s="7">
        <v>176</v>
      </c>
      <c r="G9" s="7">
        <v>129</v>
      </c>
      <c r="H9" s="7">
        <v>96</v>
      </c>
      <c r="I9" s="122">
        <v>93</v>
      </c>
      <c r="J9" s="122">
        <v>83</v>
      </c>
      <c r="K9" s="122">
        <v>200</v>
      </c>
    </row>
    <row r="10" spans="1:11" ht="20.100000000000001" customHeight="1" x14ac:dyDescent="0.3">
      <c r="A10" s="7" t="s">
        <v>19</v>
      </c>
      <c r="B10" s="118" t="s">
        <v>675</v>
      </c>
      <c r="C10" s="7">
        <v>148</v>
      </c>
      <c r="D10" s="7">
        <v>178</v>
      </c>
      <c r="E10" s="7">
        <v>159</v>
      </c>
      <c r="F10" s="7">
        <v>247</v>
      </c>
      <c r="G10" s="7">
        <v>199</v>
      </c>
      <c r="H10" s="7">
        <v>130</v>
      </c>
      <c r="I10" s="122">
        <v>114</v>
      </c>
      <c r="J10" s="122">
        <v>78</v>
      </c>
      <c r="K10" s="122">
        <v>250</v>
      </c>
    </row>
    <row r="11" spans="1:11" ht="20.100000000000001" customHeight="1" x14ac:dyDescent="0.3">
      <c r="A11" s="7">
        <v>1.3</v>
      </c>
      <c r="B11" s="118" t="s">
        <v>676</v>
      </c>
      <c r="C11" s="7">
        <v>77</v>
      </c>
      <c r="D11" s="7">
        <v>51</v>
      </c>
      <c r="E11" s="7">
        <v>39</v>
      </c>
      <c r="F11" s="7">
        <v>106</v>
      </c>
      <c r="G11" s="7">
        <v>25</v>
      </c>
      <c r="H11" s="7">
        <v>101</v>
      </c>
      <c r="I11" s="122">
        <v>50</v>
      </c>
      <c r="J11" s="122">
        <v>19</v>
      </c>
      <c r="K11" s="122">
        <v>318</v>
      </c>
    </row>
    <row r="12" spans="1:11" ht="20.100000000000001" customHeight="1" x14ac:dyDescent="0.3">
      <c r="A12" s="7">
        <v>1.4</v>
      </c>
      <c r="B12" s="118" t="s">
        <v>677</v>
      </c>
      <c r="C12" s="7">
        <v>137</v>
      </c>
      <c r="D12" s="7">
        <v>202</v>
      </c>
      <c r="E12" s="7">
        <v>201</v>
      </c>
      <c r="F12" s="7">
        <v>209</v>
      </c>
      <c r="G12" s="7">
        <v>240</v>
      </c>
      <c r="H12" s="7">
        <v>124</v>
      </c>
      <c r="I12" s="122">
        <v>180</v>
      </c>
      <c r="J12" s="122">
        <v>96</v>
      </c>
      <c r="K12" s="122">
        <v>165</v>
      </c>
    </row>
    <row r="13" spans="1:11" ht="20.100000000000001" customHeight="1" x14ac:dyDescent="0.3">
      <c r="A13" s="7">
        <v>1.5</v>
      </c>
      <c r="B13" s="118" t="s">
        <v>678</v>
      </c>
      <c r="C13" s="7">
        <v>246</v>
      </c>
      <c r="D13" s="7">
        <v>235</v>
      </c>
      <c r="E13" s="7">
        <v>271</v>
      </c>
      <c r="F13" s="7">
        <v>274</v>
      </c>
      <c r="G13" s="7">
        <v>304</v>
      </c>
      <c r="H13" s="7">
        <v>89</v>
      </c>
      <c r="I13" s="122">
        <v>157</v>
      </c>
      <c r="J13" s="122">
        <v>144</v>
      </c>
      <c r="K13" s="122">
        <v>458</v>
      </c>
    </row>
    <row r="14" spans="1:11" ht="20.100000000000001" customHeight="1" x14ac:dyDescent="0.3">
      <c r="A14" s="7">
        <v>1.6</v>
      </c>
      <c r="B14" s="118" t="s">
        <v>679</v>
      </c>
      <c r="C14" s="7">
        <v>142</v>
      </c>
      <c r="D14" s="7">
        <v>141</v>
      </c>
      <c r="E14" s="7">
        <v>125</v>
      </c>
      <c r="F14" s="7">
        <v>106</v>
      </c>
      <c r="G14" s="7">
        <v>108</v>
      </c>
      <c r="H14" s="7">
        <v>78</v>
      </c>
      <c r="I14" s="122">
        <v>65</v>
      </c>
      <c r="J14" s="122">
        <v>43</v>
      </c>
      <c r="K14" s="122">
        <v>200</v>
      </c>
    </row>
    <row r="15" spans="1:11" ht="20.100000000000001" customHeight="1" x14ac:dyDescent="0.3">
      <c r="A15" s="7">
        <v>1.7</v>
      </c>
      <c r="B15" s="118" t="s">
        <v>680</v>
      </c>
      <c r="C15" s="7">
        <v>143</v>
      </c>
      <c r="D15" s="7">
        <v>185</v>
      </c>
      <c r="E15" s="7">
        <v>132</v>
      </c>
      <c r="F15" s="7">
        <v>122</v>
      </c>
      <c r="G15" s="7">
        <v>112</v>
      </c>
      <c r="H15" s="7">
        <v>56</v>
      </c>
      <c r="I15" s="122">
        <v>70</v>
      </c>
      <c r="J15" s="122">
        <v>20</v>
      </c>
      <c r="K15" s="122">
        <v>211</v>
      </c>
    </row>
    <row r="16" spans="1:11" ht="20.100000000000001" customHeight="1" x14ac:dyDescent="0.3">
      <c r="A16" s="7">
        <v>1.8</v>
      </c>
      <c r="B16" s="118" t="s">
        <v>681</v>
      </c>
      <c r="C16" s="7">
        <v>45</v>
      </c>
      <c r="D16" s="7">
        <v>31</v>
      </c>
      <c r="E16" s="7">
        <v>19</v>
      </c>
      <c r="F16" s="7">
        <v>37</v>
      </c>
      <c r="G16" s="7">
        <v>58</v>
      </c>
      <c r="H16" s="7">
        <v>29</v>
      </c>
      <c r="I16" s="122">
        <v>50</v>
      </c>
      <c r="J16" s="122">
        <v>29</v>
      </c>
      <c r="K16" s="122">
        <v>148</v>
      </c>
    </row>
    <row r="17" spans="1:11" ht="20.100000000000001" customHeight="1" x14ac:dyDescent="0.3">
      <c r="A17" s="135">
        <v>2</v>
      </c>
      <c r="B17" s="131" t="s">
        <v>9</v>
      </c>
      <c r="C17" s="135">
        <f>SUM(C18:C25)</f>
        <v>468</v>
      </c>
      <c r="D17" s="135">
        <f t="shared" ref="D17:K17" si="1">SUM(D18:D25)</f>
        <v>317</v>
      </c>
      <c r="E17" s="135">
        <f t="shared" si="1"/>
        <v>263</v>
      </c>
      <c r="F17" s="135">
        <f t="shared" si="1"/>
        <v>267</v>
      </c>
      <c r="G17" s="135">
        <f t="shared" si="1"/>
        <v>182</v>
      </c>
      <c r="H17" s="135">
        <f t="shared" si="1"/>
        <v>204</v>
      </c>
      <c r="I17" s="135">
        <f t="shared" si="1"/>
        <v>151</v>
      </c>
      <c r="J17" s="135">
        <f t="shared" si="1"/>
        <v>81</v>
      </c>
      <c r="K17" s="135">
        <f t="shared" si="1"/>
        <v>1184</v>
      </c>
    </row>
    <row r="18" spans="1:11" ht="20.100000000000001" customHeight="1" x14ac:dyDescent="0.3">
      <c r="A18" s="7">
        <v>2.1</v>
      </c>
      <c r="B18" s="118" t="s">
        <v>674</v>
      </c>
      <c r="C18" s="7">
        <v>43</v>
      </c>
      <c r="D18" s="7">
        <v>23</v>
      </c>
      <c r="E18" s="7">
        <v>19</v>
      </c>
      <c r="F18" s="7">
        <v>28</v>
      </c>
      <c r="G18" s="7">
        <v>14</v>
      </c>
      <c r="H18" s="7">
        <v>11</v>
      </c>
      <c r="I18" s="122">
        <v>11</v>
      </c>
      <c r="J18" s="122"/>
      <c r="K18" s="122">
        <v>37</v>
      </c>
    </row>
    <row r="19" spans="1:11" ht="20.100000000000001" customHeight="1" x14ac:dyDescent="0.3">
      <c r="A19" s="7">
        <v>2.2000000000000002</v>
      </c>
      <c r="B19" s="118" t="s">
        <v>675</v>
      </c>
      <c r="C19" s="7">
        <v>79</v>
      </c>
      <c r="D19" s="7">
        <v>71</v>
      </c>
      <c r="E19" s="7">
        <v>62</v>
      </c>
      <c r="F19" s="7">
        <v>57</v>
      </c>
      <c r="G19" s="7">
        <v>23</v>
      </c>
      <c r="H19" s="7">
        <v>55</v>
      </c>
      <c r="I19" s="122">
        <v>44</v>
      </c>
      <c r="J19" s="122">
        <v>19</v>
      </c>
      <c r="K19" s="122">
        <v>202</v>
      </c>
    </row>
    <row r="20" spans="1:11" ht="20.100000000000001" customHeight="1" x14ac:dyDescent="0.3">
      <c r="A20" s="7">
        <v>2.2999999999999998</v>
      </c>
      <c r="B20" s="118" t="s">
        <v>676</v>
      </c>
      <c r="C20" s="7">
        <v>80</v>
      </c>
      <c r="D20" s="7">
        <v>65</v>
      </c>
      <c r="E20" s="7">
        <v>68</v>
      </c>
      <c r="F20" s="7">
        <v>39</v>
      </c>
      <c r="G20" s="7">
        <v>20</v>
      </c>
      <c r="H20" s="7">
        <v>28</v>
      </c>
      <c r="I20" s="122">
        <v>18</v>
      </c>
      <c r="J20" s="122">
        <v>8</v>
      </c>
      <c r="K20" s="122">
        <v>90</v>
      </c>
    </row>
    <row r="21" spans="1:11" ht="20.100000000000001" customHeight="1" x14ac:dyDescent="0.3">
      <c r="A21" s="7">
        <v>2.4</v>
      </c>
      <c r="B21" s="118" t="s">
        <v>677</v>
      </c>
      <c r="C21" s="7">
        <v>78</v>
      </c>
      <c r="D21" s="7">
        <v>36</v>
      </c>
      <c r="E21" s="7">
        <v>20</v>
      </c>
      <c r="F21" s="7">
        <v>22</v>
      </c>
      <c r="G21" s="7">
        <v>19</v>
      </c>
      <c r="H21" s="7">
        <v>36</v>
      </c>
      <c r="I21" s="122">
        <v>12</v>
      </c>
      <c r="J21" s="122">
        <v>23</v>
      </c>
      <c r="K21" s="122">
        <v>83</v>
      </c>
    </row>
    <row r="22" spans="1:11" ht="20.100000000000001" customHeight="1" x14ac:dyDescent="0.3">
      <c r="A22" s="7">
        <v>2.5</v>
      </c>
      <c r="B22" s="118" t="s">
        <v>678</v>
      </c>
      <c r="C22" s="7">
        <v>94</v>
      </c>
      <c r="D22" s="7">
        <v>64</v>
      </c>
      <c r="E22" s="7">
        <v>46</v>
      </c>
      <c r="F22" s="7">
        <v>63</v>
      </c>
      <c r="G22" s="7">
        <v>43</v>
      </c>
      <c r="H22" s="7">
        <v>34</v>
      </c>
      <c r="I22" s="122">
        <v>38</v>
      </c>
      <c r="J22" s="122">
        <v>18</v>
      </c>
      <c r="K22" s="122">
        <v>408</v>
      </c>
    </row>
    <row r="23" spans="1:11" ht="20.100000000000001" customHeight="1" x14ac:dyDescent="0.3">
      <c r="A23" s="7">
        <v>2.6</v>
      </c>
      <c r="B23" s="118" t="s">
        <v>679</v>
      </c>
      <c r="C23" s="7">
        <v>25</v>
      </c>
      <c r="D23" s="7">
        <v>9</v>
      </c>
      <c r="E23" s="7">
        <v>15</v>
      </c>
      <c r="F23" s="7">
        <v>17</v>
      </c>
      <c r="G23" s="7">
        <v>9</v>
      </c>
      <c r="H23" s="7"/>
      <c r="I23" s="122"/>
      <c r="J23" s="122"/>
      <c r="K23" s="122"/>
    </row>
    <row r="24" spans="1:11" ht="20.100000000000001" customHeight="1" x14ac:dyDescent="0.3">
      <c r="A24" s="7">
        <v>2.7</v>
      </c>
      <c r="B24" s="118" t="s">
        <v>680</v>
      </c>
      <c r="C24" s="7">
        <v>22</v>
      </c>
      <c r="D24" s="7">
        <v>22</v>
      </c>
      <c r="E24" s="7">
        <v>22</v>
      </c>
      <c r="F24" s="7">
        <v>28</v>
      </c>
      <c r="G24" s="7">
        <v>23</v>
      </c>
      <c r="H24" s="7">
        <v>15</v>
      </c>
      <c r="I24" s="122">
        <v>6</v>
      </c>
      <c r="J24" s="122">
        <v>7</v>
      </c>
      <c r="K24" s="122">
        <v>282</v>
      </c>
    </row>
    <row r="25" spans="1:11" ht="20.100000000000001" customHeight="1" x14ac:dyDescent="0.3">
      <c r="A25" s="7">
        <v>2.8</v>
      </c>
      <c r="B25" s="118" t="s">
        <v>681</v>
      </c>
      <c r="C25" s="7">
        <v>47</v>
      </c>
      <c r="D25" s="7">
        <v>27</v>
      </c>
      <c r="E25" s="7">
        <v>11</v>
      </c>
      <c r="F25" s="7">
        <v>13</v>
      </c>
      <c r="G25" s="7">
        <v>31</v>
      </c>
      <c r="H25" s="7">
        <v>25</v>
      </c>
      <c r="I25" s="122">
        <v>22</v>
      </c>
      <c r="J25" s="122">
        <v>6</v>
      </c>
      <c r="K25" s="122">
        <v>82</v>
      </c>
    </row>
    <row r="26" spans="1:11" ht="22.5" customHeight="1" x14ac:dyDescent="0.3">
      <c r="A26" s="135">
        <v>3</v>
      </c>
      <c r="B26" s="131" t="s">
        <v>11</v>
      </c>
      <c r="C26" s="135"/>
      <c r="D26" s="135"/>
      <c r="E26" s="135"/>
      <c r="F26" s="135"/>
      <c r="G26" s="135">
        <f>SUM(G27:G30)</f>
        <v>190</v>
      </c>
      <c r="H26" s="135">
        <f t="shared" ref="H26:K26" si="2">SUM(H27:H30)</f>
        <v>1289</v>
      </c>
      <c r="I26" s="135">
        <f t="shared" si="2"/>
        <v>1566</v>
      </c>
      <c r="J26" s="135">
        <f t="shared" si="2"/>
        <v>1459</v>
      </c>
      <c r="K26" s="135">
        <f t="shared" si="2"/>
        <v>1600</v>
      </c>
    </row>
    <row r="27" spans="1:11" ht="32.25" customHeight="1" x14ac:dyDescent="0.3">
      <c r="A27" s="7">
        <v>3.1</v>
      </c>
      <c r="B27" s="132" t="s">
        <v>682</v>
      </c>
      <c r="C27" s="133"/>
      <c r="D27" s="133"/>
      <c r="E27" s="133"/>
      <c r="F27" s="133"/>
      <c r="G27" s="133">
        <v>61</v>
      </c>
      <c r="H27" s="133">
        <v>50</v>
      </c>
      <c r="I27" s="134">
        <v>90</v>
      </c>
      <c r="J27" s="134">
        <v>197</v>
      </c>
      <c r="K27" s="134">
        <v>210</v>
      </c>
    </row>
    <row r="28" spans="1:11" ht="20.25" customHeight="1" x14ac:dyDescent="0.3">
      <c r="A28" s="7">
        <v>3.2</v>
      </c>
      <c r="B28" s="132" t="s">
        <v>683</v>
      </c>
      <c r="C28" s="133"/>
      <c r="D28" s="133"/>
      <c r="E28" s="133"/>
      <c r="F28" s="133"/>
      <c r="G28" s="133">
        <v>14</v>
      </c>
      <c r="H28" s="133">
        <v>11</v>
      </c>
      <c r="I28" s="134">
        <v>23</v>
      </c>
      <c r="J28" s="134">
        <v>0</v>
      </c>
      <c r="K28" s="134">
        <v>10</v>
      </c>
    </row>
    <row r="29" spans="1:11" ht="20.100000000000001" customHeight="1" x14ac:dyDescent="0.3">
      <c r="A29" s="7">
        <v>3.3</v>
      </c>
      <c r="B29" s="132" t="s">
        <v>684</v>
      </c>
      <c r="C29" s="133"/>
      <c r="D29" s="133"/>
      <c r="E29" s="133"/>
      <c r="F29" s="133"/>
      <c r="G29" s="133">
        <v>115</v>
      </c>
      <c r="H29" s="133">
        <v>129</v>
      </c>
      <c r="I29" s="134">
        <v>119</v>
      </c>
      <c r="J29" s="134">
        <v>162</v>
      </c>
      <c r="K29" s="134">
        <v>180</v>
      </c>
    </row>
    <row r="30" spans="1:11" ht="20.100000000000001" customHeight="1" x14ac:dyDescent="0.3">
      <c r="A30" s="7">
        <v>3.4</v>
      </c>
      <c r="B30" s="132" t="s">
        <v>685</v>
      </c>
      <c r="C30" s="133"/>
      <c r="D30" s="133"/>
      <c r="E30" s="133"/>
      <c r="F30" s="133"/>
      <c r="G30" s="133">
        <v>0</v>
      </c>
      <c r="H30" s="133">
        <v>1099</v>
      </c>
      <c r="I30" s="134">
        <v>1334</v>
      </c>
      <c r="J30" s="134">
        <v>1100</v>
      </c>
      <c r="K30" s="134">
        <v>1200</v>
      </c>
    </row>
    <row r="31" spans="1:11" ht="20.100000000000001" customHeight="1" x14ac:dyDescent="0.3">
      <c r="A31" s="140" t="s">
        <v>12</v>
      </c>
      <c r="B31" s="140"/>
      <c r="C31" s="115">
        <f>C8+C17+C26</f>
        <v>1543</v>
      </c>
      <c r="D31" s="115">
        <f t="shared" ref="D31:K31" si="3">D8+D17+D26</f>
        <v>1551</v>
      </c>
      <c r="E31" s="115">
        <f t="shared" si="3"/>
        <v>1375</v>
      </c>
      <c r="F31" s="115">
        <f t="shared" si="3"/>
        <v>1544</v>
      </c>
      <c r="G31" s="115">
        <f t="shared" si="3"/>
        <v>1547</v>
      </c>
      <c r="H31" s="115">
        <f t="shared" si="3"/>
        <v>2196</v>
      </c>
      <c r="I31" s="115">
        <f t="shared" si="3"/>
        <v>2496</v>
      </c>
      <c r="J31" s="115">
        <f t="shared" si="3"/>
        <v>2052</v>
      </c>
      <c r="K31" s="115">
        <f t="shared" si="3"/>
        <v>4734</v>
      </c>
    </row>
    <row r="32" spans="1:11" x14ac:dyDescent="0.3">
      <c r="A32" s="125"/>
      <c r="B32" s="125"/>
      <c r="C32" s="125"/>
      <c r="D32" s="125"/>
      <c r="E32" s="125"/>
      <c r="F32" s="125"/>
      <c r="G32" s="125"/>
      <c r="H32" s="125"/>
      <c r="I32" s="125"/>
      <c r="J32" s="125"/>
      <c r="K32" s="125"/>
    </row>
    <row r="33" spans="1:15" x14ac:dyDescent="0.3">
      <c r="A33" s="125"/>
      <c r="B33" s="125"/>
      <c r="C33" s="125"/>
      <c r="D33" s="125"/>
      <c r="E33" s="125"/>
      <c r="F33" s="136" t="s">
        <v>668</v>
      </c>
      <c r="G33" s="136"/>
      <c r="H33" s="136"/>
      <c r="I33" s="136"/>
      <c r="J33" s="136"/>
      <c r="K33" s="136"/>
      <c r="L33" s="4"/>
      <c r="M33" s="4"/>
      <c r="N33" s="4"/>
      <c r="O33" s="4"/>
    </row>
    <row r="34" spans="1:15" x14ac:dyDescent="0.3">
      <c r="A34" s="125"/>
      <c r="B34" s="125"/>
      <c r="C34" s="125"/>
      <c r="D34" s="125"/>
      <c r="E34" s="125"/>
      <c r="F34" s="137" t="s">
        <v>669</v>
      </c>
      <c r="G34" s="137"/>
      <c r="H34" s="137"/>
      <c r="I34" s="137"/>
      <c r="J34" s="137"/>
      <c r="K34" s="137"/>
      <c r="L34" s="5"/>
      <c r="M34" s="5"/>
      <c r="N34" s="5"/>
      <c r="O34" s="5"/>
    </row>
    <row r="35" spans="1:15" x14ac:dyDescent="0.3">
      <c r="A35" s="125"/>
      <c r="B35" s="125"/>
      <c r="C35" s="125"/>
      <c r="D35" s="125"/>
      <c r="E35" s="125"/>
      <c r="F35" s="125"/>
      <c r="G35" s="125"/>
      <c r="H35" s="125"/>
      <c r="I35" s="125"/>
      <c r="J35" s="125"/>
      <c r="K35" s="125"/>
    </row>
    <row r="36" spans="1:15" x14ac:dyDescent="0.3">
      <c r="A36" s="125"/>
      <c r="B36" s="125"/>
      <c r="C36" s="125"/>
      <c r="D36" s="125"/>
      <c r="E36" s="125"/>
      <c r="F36" s="125"/>
      <c r="G36" s="125"/>
      <c r="H36" s="125"/>
      <c r="I36" s="125"/>
      <c r="J36" s="125"/>
      <c r="K36" s="125"/>
    </row>
    <row r="37" spans="1:15" x14ac:dyDescent="0.3">
      <c r="A37" s="125"/>
      <c r="B37" s="125"/>
      <c r="C37" s="125"/>
      <c r="D37" s="125"/>
      <c r="E37" s="125"/>
      <c r="F37" s="125"/>
      <c r="G37" s="125"/>
      <c r="H37" s="125"/>
      <c r="I37" s="125"/>
      <c r="J37" s="125"/>
      <c r="K37" s="125"/>
    </row>
    <row r="38" spans="1:15" x14ac:dyDescent="0.3">
      <c r="A38" s="125"/>
      <c r="B38" s="125"/>
      <c r="C38" s="125"/>
      <c r="D38" s="125"/>
      <c r="E38" s="125"/>
      <c r="F38" s="125"/>
      <c r="G38" s="125"/>
      <c r="H38" s="125"/>
      <c r="I38" s="125"/>
      <c r="J38" s="125"/>
      <c r="K38" s="125"/>
    </row>
    <row r="39" spans="1:15" x14ac:dyDescent="0.3">
      <c r="A39" s="125"/>
      <c r="B39" s="125"/>
      <c r="C39" s="125"/>
      <c r="D39" s="125"/>
      <c r="E39" s="125"/>
      <c r="F39" s="125"/>
      <c r="G39" s="125"/>
      <c r="H39" s="125"/>
      <c r="I39" s="125"/>
      <c r="J39" s="125"/>
      <c r="K39" s="125"/>
    </row>
  </sheetData>
  <mergeCells count="10">
    <mergeCell ref="F33:K33"/>
    <mergeCell ref="F34:K34"/>
    <mergeCell ref="J1:K1"/>
    <mergeCell ref="A4:K4"/>
    <mergeCell ref="A6:A7"/>
    <mergeCell ref="B6:B7"/>
    <mergeCell ref="D6:K6"/>
    <mergeCell ref="A31:B31"/>
    <mergeCell ref="A2:D2"/>
    <mergeCell ref="E2:K2"/>
  </mergeCells>
  <pageMargins left="0.6" right="0.2" top="0.722440945" bottom="0.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19" workbookViewId="0">
      <selection activeCell="H15" sqref="H15"/>
    </sheetView>
  </sheetViews>
  <sheetFormatPr defaultColWidth="9" defaultRowHeight="17.25" x14ac:dyDescent="0.3"/>
  <cols>
    <col min="1" max="1" width="7.42578125" style="1" customWidth="1"/>
    <col min="2" max="2" width="29.42578125" style="1" customWidth="1"/>
    <col min="3" max="10" width="7.5703125" style="1" customWidth="1"/>
    <col min="11" max="11" width="11.7109375" style="1" customWidth="1"/>
    <col min="12" max="12" width="14.28515625" style="1" customWidth="1"/>
    <col min="13" max="14" width="6.5703125" style="1" bestFit="1" customWidth="1"/>
    <col min="15" max="15" width="6.28515625" style="1" customWidth="1"/>
    <col min="16" max="16" width="7.42578125" style="1" customWidth="1"/>
    <col min="17" max="16384" width="9" style="1"/>
  </cols>
  <sheetData>
    <row r="1" spans="1:12" x14ac:dyDescent="0.3">
      <c r="B1" s="2"/>
      <c r="L1" s="21" t="s">
        <v>60</v>
      </c>
    </row>
    <row r="2" spans="1:12" ht="50.25" customHeight="1" x14ac:dyDescent="0.3">
      <c r="A2" s="149" t="s">
        <v>114</v>
      </c>
      <c r="B2" s="149"/>
      <c r="C2" s="149"/>
      <c r="D2" s="149"/>
      <c r="E2" s="149"/>
      <c r="G2" s="146" t="s">
        <v>116</v>
      </c>
      <c r="H2" s="146"/>
      <c r="I2" s="146"/>
      <c r="J2" s="146"/>
      <c r="K2" s="146"/>
      <c r="L2" s="146"/>
    </row>
    <row r="3" spans="1:12" x14ac:dyDescent="0.3">
      <c r="B3" s="2"/>
      <c r="L3" s="21"/>
    </row>
    <row r="4" spans="1:12" ht="18.75" x14ac:dyDescent="0.3">
      <c r="A4" s="144" t="s">
        <v>59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</row>
    <row r="5" spans="1:12" x14ac:dyDescent="0.3">
      <c r="L5" s="21" t="s">
        <v>112</v>
      </c>
    </row>
    <row r="6" spans="1:12" ht="47.25" customHeight="1" x14ac:dyDescent="0.3">
      <c r="A6" s="6"/>
      <c r="B6" s="6" t="s">
        <v>53</v>
      </c>
      <c r="C6" s="116" t="s">
        <v>27</v>
      </c>
      <c r="D6" s="116" t="s">
        <v>3</v>
      </c>
      <c r="E6" s="116" t="s">
        <v>4</v>
      </c>
      <c r="F6" s="116" t="s">
        <v>5</v>
      </c>
      <c r="G6" s="116" t="s">
        <v>6</v>
      </c>
      <c r="H6" s="116" t="s">
        <v>7</v>
      </c>
      <c r="I6" s="117" t="s">
        <v>13</v>
      </c>
      <c r="J6" s="117" t="s">
        <v>14</v>
      </c>
      <c r="K6" s="117" t="s">
        <v>15</v>
      </c>
      <c r="L6" s="6" t="s">
        <v>103</v>
      </c>
    </row>
    <row r="7" spans="1:12" ht="16.5" customHeight="1" x14ac:dyDescent="0.3">
      <c r="A7" s="7">
        <v>1</v>
      </c>
      <c r="B7" s="8" t="s">
        <v>30</v>
      </c>
      <c r="C7" s="7">
        <v>395</v>
      </c>
      <c r="D7" s="7">
        <v>472</v>
      </c>
      <c r="E7" s="7">
        <v>406</v>
      </c>
      <c r="F7" s="7">
        <v>435</v>
      </c>
      <c r="G7" s="7">
        <v>517</v>
      </c>
      <c r="H7" s="7">
        <v>396</v>
      </c>
      <c r="I7" s="7">
        <v>415</v>
      </c>
      <c r="J7" s="7">
        <v>364</v>
      </c>
      <c r="K7" s="7">
        <v>665</v>
      </c>
      <c r="L7" s="7">
        <v>92</v>
      </c>
    </row>
    <row r="8" spans="1:12" x14ac:dyDescent="0.3">
      <c r="A8" s="7">
        <v>2</v>
      </c>
      <c r="B8" s="8" t="s">
        <v>32</v>
      </c>
      <c r="C8" s="7">
        <v>332</v>
      </c>
      <c r="D8" s="7">
        <v>357</v>
      </c>
      <c r="E8" s="7">
        <v>294</v>
      </c>
      <c r="F8" s="7">
        <v>273</v>
      </c>
      <c r="G8" s="7">
        <v>252</v>
      </c>
      <c r="H8" s="7">
        <v>1248</v>
      </c>
      <c r="I8" s="7">
        <v>1475</v>
      </c>
      <c r="J8" s="7">
        <v>1170</v>
      </c>
      <c r="K8" s="7">
        <v>1893</v>
      </c>
      <c r="L8" s="7">
        <v>89</v>
      </c>
    </row>
    <row r="9" spans="1:12" x14ac:dyDescent="0.3">
      <c r="A9" s="7">
        <v>3</v>
      </c>
      <c r="B9" s="8" t="s">
        <v>33</v>
      </c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31.5" x14ac:dyDescent="0.3">
      <c r="A10" s="7">
        <v>4</v>
      </c>
      <c r="B10" s="8" t="s">
        <v>34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31.5" x14ac:dyDescent="0.3">
      <c r="A11" s="7">
        <v>5</v>
      </c>
      <c r="B11" s="8" t="s">
        <v>35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x14ac:dyDescent="0.3">
      <c r="A12" s="7">
        <v>6</v>
      </c>
      <c r="B12" s="8" t="s">
        <v>37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31.5" x14ac:dyDescent="0.3">
      <c r="A13" s="7">
        <v>7</v>
      </c>
      <c r="B13" s="8" t="s">
        <v>38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31.5" x14ac:dyDescent="0.3">
      <c r="A14" s="7">
        <v>8</v>
      </c>
      <c r="B14" s="8" t="s">
        <v>39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31.5" x14ac:dyDescent="0.3">
      <c r="A15" s="7">
        <v>9</v>
      </c>
      <c r="B15" s="8" t="s">
        <v>40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31.5" x14ac:dyDescent="0.3">
      <c r="A16" s="7">
        <v>10</v>
      </c>
      <c r="B16" s="8" t="s">
        <v>41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5" x14ac:dyDescent="0.3">
      <c r="A17" s="7">
        <v>11</v>
      </c>
      <c r="B17" s="8" t="s">
        <v>42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5" x14ac:dyDescent="0.3">
      <c r="A18" s="7">
        <v>12</v>
      </c>
      <c r="B18" s="8" t="s">
        <v>43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5" x14ac:dyDescent="0.3">
      <c r="A19" s="7">
        <v>13</v>
      </c>
      <c r="B19" s="8" t="s">
        <v>44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5" x14ac:dyDescent="0.3">
      <c r="A20" s="7">
        <v>14</v>
      </c>
      <c r="B20" s="8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5" x14ac:dyDescent="0.3">
      <c r="A21" s="7">
        <v>15</v>
      </c>
      <c r="B21" s="8" t="s">
        <v>47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5" x14ac:dyDescent="0.3">
      <c r="A22" s="7">
        <v>16</v>
      </c>
      <c r="B22" s="8" t="s">
        <v>48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5" x14ac:dyDescent="0.3">
      <c r="A23" s="7">
        <v>17</v>
      </c>
      <c r="B23" s="8" t="s">
        <v>49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5" x14ac:dyDescent="0.3">
      <c r="A24" s="7">
        <v>18</v>
      </c>
      <c r="B24" s="8" t="s">
        <v>50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5" x14ac:dyDescent="0.3">
      <c r="A25" s="7">
        <v>19</v>
      </c>
      <c r="B25" s="8" t="s">
        <v>51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5" x14ac:dyDescent="0.3">
      <c r="A26" s="7">
        <v>19.100000000000001</v>
      </c>
      <c r="B26" s="8" t="s">
        <v>771</v>
      </c>
      <c r="C26" s="7">
        <v>227</v>
      </c>
      <c r="D26" s="7">
        <v>249</v>
      </c>
      <c r="E26" s="7">
        <v>221</v>
      </c>
      <c r="F26" s="7">
        <v>304</v>
      </c>
      <c r="G26" s="7">
        <v>283</v>
      </c>
      <c r="H26" s="7">
        <v>235</v>
      </c>
      <c r="I26" s="7">
        <v>248</v>
      </c>
      <c r="J26" s="7">
        <v>294</v>
      </c>
      <c r="K26" s="7">
        <v>662</v>
      </c>
      <c r="L26" s="7">
        <v>95</v>
      </c>
    </row>
    <row r="27" spans="1:15" x14ac:dyDescent="0.3">
      <c r="A27" s="7">
        <v>19.2</v>
      </c>
      <c r="B27" s="8" t="s">
        <v>768</v>
      </c>
      <c r="C27" s="7">
        <v>157</v>
      </c>
      <c r="D27" s="7">
        <v>116</v>
      </c>
      <c r="E27" s="7">
        <v>107</v>
      </c>
      <c r="F27" s="7">
        <v>145</v>
      </c>
      <c r="G27" s="7">
        <v>45</v>
      </c>
      <c r="H27" s="7">
        <v>129</v>
      </c>
      <c r="I27" s="7">
        <v>68</v>
      </c>
      <c r="J27" s="7">
        <v>27</v>
      </c>
      <c r="K27" s="7">
        <v>408</v>
      </c>
      <c r="L27" s="7">
        <v>91</v>
      </c>
    </row>
    <row r="28" spans="1:15" x14ac:dyDescent="0.3">
      <c r="A28" s="7">
        <v>19.3</v>
      </c>
      <c r="B28" s="8" t="s">
        <v>769</v>
      </c>
      <c r="C28" s="7">
        <v>340</v>
      </c>
      <c r="D28" s="7">
        <v>299</v>
      </c>
      <c r="E28" s="7">
        <v>317</v>
      </c>
      <c r="F28" s="7">
        <v>337</v>
      </c>
      <c r="G28" s="7">
        <v>361</v>
      </c>
      <c r="H28" s="7">
        <v>134</v>
      </c>
      <c r="I28" s="7">
        <v>218</v>
      </c>
      <c r="J28" s="7">
        <v>162</v>
      </c>
      <c r="K28" s="7">
        <v>876</v>
      </c>
      <c r="L28" s="7">
        <v>89</v>
      </c>
    </row>
    <row r="29" spans="1:15" x14ac:dyDescent="0.3">
      <c r="A29" s="7">
        <v>19.399999999999999</v>
      </c>
      <c r="B29" s="8" t="s">
        <v>770</v>
      </c>
      <c r="C29" s="7">
        <v>92</v>
      </c>
      <c r="D29" s="7">
        <v>58</v>
      </c>
      <c r="E29" s="7">
        <v>30</v>
      </c>
      <c r="F29" s="7">
        <v>50</v>
      </c>
      <c r="G29" s="7">
        <v>89</v>
      </c>
      <c r="H29" s="7">
        <v>54</v>
      </c>
      <c r="I29" s="7">
        <v>72</v>
      </c>
      <c r="J29" s="7">
        <v>35</v>
      </c>
      <c r="K29" s="7">
        <v>230</v>
      </c>
      <c r="L29" s="7">
        <v>90</v>
      </c>
    </row>
    <row r="30" spans="1:15" x14ac:dyDescent="0.3">
      <c r="A30" s="141" t="s">
        <v>52</v>
      </c>
      <c r="B30" s="143"/>
      <c r="C30" s="10">
        <f>SUM(C7:C29)</f>
        <v>1543</v>
      </c>
      <c r="D30" s="10">
        <f t="shared" ref="D30:K30" si="0">SUM(D7:D29)</f>
        <v>1551</v>
      </c>
      <c r="E30" s="10">
        <f t="shared" si="0"/>
        <v>1375</v>
      </c>
      <c r="F30" s="10">
        <f t="shared" si="0"/>
        <v>1544</v>
      </c>
      <c r="G30" s="10">
        <f t="shared" si="0"/>
        <v>1547</v>
      </c>
      <c r="H30" s="10">
        <f t="shared" si="0"/>
        <v>2196</v>
      </c>
      <c r="I30" s="10">
        <f t="shared" si="0"/>
        <v>2496</v>
      </c>
      <c r="J30" s="10">
        <f t="shared" si="0"/>
        <v>2052</v>
      </c>
      <c r="K30" s="10">
        <f t="shared" si="0"/>
        <v>4734</v>
      </c>
      <c r="L30" s="7"/>
    </row>
    <row r="31" spans="1:15" x14ac:dyDescent="0.3">
      <c r="A31" s="126"/>
      <c r="B31" s="126"/>
      <c r="C31" s="127"/>
      <c r="D31" s="127"/>
      <c r="E31" s="127"/>
      <c r="F31" s="127"/>
      <c r="G31" s="127"/>
      <c r="H31" s="127"/>
      <c r="I31" s="127"/>
      <c r="J31" s="127"/>
      <c r="K31" s="127"/>
      <c r="L31" s="128"/>
    </row>
    <row r="32" spans="1:15" x14ac:dyDescent="0.3">
      <c r="I32" s="150" t="s">
        <v>668</v>
      </c>
      <c r="J32" s="150"/>
      <c r="K32" s="150"/>
      <c r="L32" s="150"/>
      <c r="M32" s="4"/>
      <c r="N32" s="4"/>
      <c r="O32" s="4"/>
    </row>
    <row r="33" spans="9:15" x14ac:dyDescent="0.3">
      <c r="I33" s="147" t="s">
        <v>673</v>
      </c>
      <c r="J33" s="147"/>
      <c r="K33" s="147"/>
      <c r="L33" s="147"/>
      <c r="M33" s="5"/>
      <c r="N33" s="5"/>
      <c r="O33" s="5"/>
    </row>
  </sheetData>
  <mergeCells count="6">
    <mergeCell ref="I33:L33"/>
    <mergeCell ref="A4:L4"/>
    <mergeCell ref="A30:B30"/>
    <mergeCell ref="I32:L32"/>
    <mergeCell ref="A2:E2"/>
    <mergeCell ref="G2:L2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workbookViewId="0">
      <selection activeCell="F2" sqref="F2:K2"/>
    </sheetView>
  </sheetViews>
  <sheetFormatPr defaultColWidth="9" defaultRowHeight="17.25" x14ac:dyDescent="0.3"/>
  <cols>
    <col min="1" max="1" width="5" style="1" customWidth="1"/>
    <col min="2" max="2" width="20" style="1" customWidth="1"/>
    <col min="3" max="3" width="6.42578125" style="1" customWidth="1"/>
    <col min="4" max="4" width="6.5703125" style="1" customWidth="1"/>
    <col min="5" max="5" width="6.42578125" style="1" customWidth="1"/>
    <col min="6" max="6" width="8.42578125" style="1" customWidth="1"/>
    <col min="7" max="7" width="9.140625" style="1" customWidth="1"/>
    <col min="8" max="8" width="8.140625" style="1" customWidth="1"/>
    <col min="9" max="9" width="8.42578125" style="1" customWidth="1"/>
    <col min="10" max="10" width="7.7109375" style="1" customWidth="1"/>
    <col min="11" max="11" width="9.42578125" style="1" customWidth="1"/>
    <col min="12" max="16384" width="9" style="1"/>
  </cols>
  <sheetData>
    <row r="1" spans="1:11" x14ac:dyDescent="0.3">
      <c r="B1" s="2"/>
      <c r="C1" s="2"/>
      <c r="J1" s="138" t="s">
        <v>62</v>
      </c>
      <c r="K1" s="138"/>
    </row>
    <row r="2" spans="1:11" ht="55.5" customHeight="1" x14ac:dyDescent="0.3">
      <c r="A2" s="149" t="s">
        <v>114</v>
      </c>
      <c r="B2" s="149"/>
      <c r="C2" s="149"/>
      <c r="D2" s="149"/>
      <c r="E2" s="149"/>
      <c r="F2" s="146" t="s">
        <v>116</v>
      </c>
      <c r="G2" s="146"/>
      <c r="H2" s="146"/>
      <c r="I2" s="146"/>
      <c r="J2" s="146"/>
      <c r="K2" s="146"/>
    </row>
    <row r="3" spans="1:11" x14ac:dyDescent="0.3">
      <c r="B3" s="2"/>
      <c r="C3" s="2"/>
      <c r="J3" s="30"/>
      <c r="K3" s="30"/>
    </row>
    <row r="4" spans="1:11" ht="18.75" x14ac:dyDescent="0.3">
      <c r="A4" s="144" t="s">
        <v>61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</row>
    <row r="6" spans="1:11" ht="16.5" customHeight="1" x14ac:dyDescent="0.3">
      <c r="A6" s="139" t="s">
        <v>0</v>
      </c>
      <c r="B6" s="139" t="s">
        <v>1</v>
      </c>
      <c r="C6" s="31"/>
      <c r="D6" s="141" t="s">
        <v>2</v>
      </c>
      <c r="E6" s="142"/>
      <c r="F6" s="142"/>
      <c r="G6" s="142"/>
      <c r="H6" s="142"/>
      <c r="I6" s="142"/>
      <c r="J6" s="142"/>
      <c r="K6" s="143"/>
    </row>
    <row r="7" spans="1:11" ht="47.25" x14ac:dyDescent="0.3">
      <c r="A7" s="139"/>
      <c r="B7" s="139"/>
      <c r="C7" s="116" t="s">
        <v>27</v>
      </c>
      <c r="D7" s="116" t="s">
        <v>3</v>
      </c>
      <c r="E7" s="116" t="s">
        <v>4</v>
      </c>
      <c r="F7" s="116" t="s">
        <v>5</v>
      </c>
      <c r="G7" s="116" t="s">
        <v>6</v>
      </c>
      <c r="H7" s="116" t="s">
        <v>7</v>
      </c>
      <c r="I7" s="117" t="s">
        <v>13</v>
      </c>
      <c r="J7" s="117" t="s">
        <v>14</v>
      </c>
      <c r="K7" s="117" t="s">
        <v>15</v>
      </c>
    </row>
    <row r="8" spans="1:11" ht="20.100000000000001" customHeight="1" x14ac:dyDescent="0.3">
      <c r="A8" s="7">
        <v>1</v>
      </c>
      <c r="B8" s="118" t="s">
        <v>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122">
        <v>0</v>
      </c>
      <c r="J8" s="122">
        <v>0</v>
      </c>
      <c r="K8" s="122">
        <v>0</v>
      </c>
    </row>
    <row r="9" spans="1:11" ht="24" customHeight="1" x14ac:dyDescent="0.3">
      <c r="A9" s="7" t="s">
        <v>18</v>
      </c>
      <c r="B9" s="118" t="s">
        <v>16</v>
      </c>
      <c r="C9" s="118"/>
      <c r="D9" s="119"/>
      <c r="E9" s="32"/>
      <c r="F9" s="32"/>
      <c r="G9" s="32"/>
      <c r="H9" s="32"/>
      <c r="I9" s="120"/>
      <c r="J9" s="120"/>
      <c r="K9" s="120"/>
    </row>
    <row r="10" spans="1:11" ht="20.100000000000001" customHeight="1" x14ac:dyDescent="0.3">
      <c r="A10" s="7" t="s">
        <v>19</v>
      </c>
      <c r="B10" s="118" t="s">
        <v>17</v>
      </c>
      <c r="C10" s="118"/>
      <c r="D10" s="119"/>
      <c r="E10" s="32"/>
      <c r="F10" s="32"/>
      <c r="G10" s="32"/>
      <c r="H10" s="32"/>
      <c r="I10" s="120"/>
      <c r="J10" s="120"/>
      <c r="K10" s="120"/>
    </row>
    <row r="11" spans="1:11" ht="20.100000000000001" customHeight="1" x14ac:dyDescent="0.3">
      <c r="A11" s="7">
        <v>2</v>
      </c>
      <c r="B11" s="118" t="s">
        <v>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122">
        <v>0</v>
      </c>
      <c r="J11" s="122">
        <v>0</v>
      </c>
      <c r="K11" s="122">
        <v>0</v>
      </c>
    </row>
    <row r="12" spans="1:11" ht="20.100000000000001" customHeight="1" x14ac:dyDescent="0.3">
      <c r="A12" s="7" t="s">
        <v>20</v>
      </c>
      <c r="B12" s="118" t="s">
        <v>16</v>
      </c>
      <c r="C12" s="118"/>
      <c r="D12" s="119"/>
      <c r="E12" s="119"/>
      <c r="F12" s="119"/>
      <c r="G12" s="119"/>
      <c r="H12" s="119"/>
      <c r="I12" s="120"/>
      <c r="J12" s="120"/>
      <c r="K12" s="120"/>
    </row>
    <row r="13" spans="1:11" ht="20.100000000000001" customHeight="1" x14ac:dyDescent="0.3">
      <c r="A13" s="7" t="s">
        <v>21</v>
      </c>
      <c r="B13" s="118" t="s">
        <v>17</v>
      </c>
      <c r="C13" s="118"/>
      <c r="D13" s="119"/>
      <c r="E13" s="119"/>
      <c r="F13" s="119"/>
      <c r="G13" s="119"/>
      <c r="H13" s="119"/>
      <c r="I13" s="120"/>
      <c r="J13" s="120"/>
      <c r="K13" s="120"/>
    </row>
    <row r="14" spans="1:11" ht="20.100000000000001" customHeight="1" x14ac:dyDescent="0.3">
      <c r="A14" s="7">
        <v>3</v>
      </c>
      <c r="B14" s="118" t="s">
        <v>10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122">
        <v>0</v>
      </c>
      <c r="J14" s="122">
        <v>0</v>
      </c>
      <c r="K14" s="122">
        <v>0</v>
      </c>
    </row>
    <row r="15" spans="1:11" ht="20.100000000000001" customHeight="1" x14ac:dyDescent="0.3">
      <c r="A15" s="7" t="s">
        <v>22</v>
      </c>
      <c r="B15" s="118" t="s">
        <v>16</v>
      </c>
      <c r="C15" s="118"/>
      <c r="D15" s="119"/>
      <c r="E15" s="119"/>
      <c r="F15" s="119"/>
      <c r="G15" s="119"/>
      <c r="H15" s="119"/>
      <c r="I15" s="120"/>
      <c r="J15" s="120"/>
      <c r="K15" s="120"/>
    </row>
    <row r="16" spans="1:11" ht="20.100000000000001" customHeight="1" x14ac:dyDescent="0.3">
      <c r="A16" s="7" t="s">
        <v>23</v>
      </c>
      <c r="B16" s="118" t="s">
        <v>17</v>
      </c>
      <c r="C16" s="118"/>
      <c r="D16" s="119"/>
      <c r="E16" s="119"/>
      <c r="F16" s="119"/>
      <c r="G16" s="119"/>
      <c r="H16" s="119"/>
      <c r="I16" s="120"/>
      <c r="J16" s="120"/>
      <c r="K16" s="120"/>
    </row>
    <row r="17" spans="1:15" ht="35.25" customHeight="1" x14ac:dyDescent="0.3">
      <c r="A17" s="7">
        <v>4</v>
      </c>
      <c r="B17" s="118" t="s">
        <v>11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123">
        <v>0</v>
      </c>
      <c r="J17" s="123">
        <v>0</v>
      </c>
      <c r="K17" s="123">
        <v>0</v>
      </c>
    </row>
    <row r="18" spans="1:15" ht="20.100000000000001" customHeight="1" x14ac:dyDescent="0.3">
      <c r="A18" s="7" t="s">
        <v>24</v>
      </c>
      <c r="B18" s="118" t="s">
        <v>16</v>
      </c>
      <c r="C18" s="118"/>
      <c r="D18" s="119"/>
      <c r="E18" s="119"/>
      <c r="F18" s="119"/>
      <c r="G18" s="119"/>
      <c r="H18" s="119"/>
      <c r="I18" s="120"/>
      <c r="J18" s="120"/>
      <c r="K18" s="120"/>
    </row>
    <row r="19" spans="1:15" ht="20.100000000000001" customHeight="1" x14ac:dyDescent="0.3">
      <c r="A19" s="7" t="s">
        <v>25</v>
      </c>
      <c r="B19" s="118" t="s">
        <v>17</v>
      </c>
      <c r="C19" s="118"/>
      <c r="D19" s="119"/>
      <c r="E19" s="119"/>
      <c r="F19" s="119"/>
      <c r="G19" s="119"/>
      <c r="H19" s="119"/>
      <c r="I19" s="120"/>
      <c r="J19" s="120"/>
      <c r="K19" s="120"/>
    </row>
    <row r="20" spans="1:15" ht="20.100000000000001" customHeight="1" x14ac:dyDescent="0.3">
      <c r="A20" s="140" t="s">
        <v>12</v>
      </c>
      <c r="B20" s="140"/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122">
        <v>0</v>
      </c>
      <c r="J20" s="122">
        <v>0</v>
      </c>
      <c r="K20" s="122">
        <v>0</v>
      </c>
    </row>
    <row r="22" spans="1:15" x14ac:dyDescent="0.3">
      <c r="F22" s="152" t="s">
        <v>119</v>
      </c>
      <c r="G22" s="152"/>
      <c r="H22" s="152"/>
      <c r="I22" s="152"/>
      <c r="J22" s="152"/>
      <c r="K22" s="152"/>
      <c r="L22" s="4"/>
      <c r="M22" s="4"/>
      <c r="N22" s="4"/>
      <c r="O22" s="4"/>
    </row>
    <row r="23" spans="1:15" x14ac:dyDescent="0.3">
      <c r="F23" s="153" t="s">
        <v>118</v>
      </c>
      <c r="G23" s="153"/>
      <c r="H23" s="153"/>
      <c r="I23" s="153"/>
      <c r="J23" s="153"/>
      <c r="K23" s="153"/>
      <c r="L23" s="5"/>
      <c r="M23" s="5"/>
      <c r="N23" s="5"/>
      <c r="O23" s="5"/>
    </row>
  </sheetData>
  <mergeCells count="10">
    <mergeCell ref="F22:K22"/>
    <mergeCell ref="F23:K23"/>
    <mergeCell ref="J1:K1"/>
    <mergeCell ref="A4:K4"/>
    <mergeCell ref="A6:A7"/>
    <mergeCell ref="B6:B7"/>
    <mergeCell ref="D6:K6"/>
    <mergeCell ref="A20:B20"/>
    <mergeCell ref="A2:E2"/>
    <mergeCell ref="F2:K2"/>
  </mergeCells>
  <pageMargins left="0.39370078740157483" right="0.11811023622047245" top="0.47244094488188981" bottom="0.78740157480314965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G12" sqref="G12"/>
    </sheetView>
  </sheetViews>
  <sheetFormatPr defaultColWidth="9" defaultRowHeight="17.25" x14ac:dyDescent="0.3"/>
  <cols>
    <col min="1" max="1" width="3.5703125" style="1" bestFit="1" customWidth="1"/>
    <col min="2" max="2" width="20" style="1" customWidth="1"/>
    <col min="3" max="3" width="6.42578125" style="1" customWidth="1"/>
    <col min="4" max="5" width="6.5703125" style="1" bestFit="1" customWidth="1"/>
    <col min="6" max="6" width="8" style="1" customWidth="1"/>
    <col min="7" max="7" width="7.7109375" style="1" customWidth="1"/>
    <col min="8" max="8" width="8" style="1" customWidth="1"/>
    <col min="9" max="9" width="7.85546875" style="1" customWidth="1"/>
    <col min="10" max="10" width="8.28515625" style="1" customWidth="1"/>
    <col min="11" max="11" width="9.85546875" style="1" customWidth="1"/>
    <col min="12" max="16384" width="9" style="1"/>
  </cols>
  <sheetData>
    <row r="1" spans="1:11" x14ac:dyDescent="0.3">
      <c r="B1" s="2"/>
      <c r="C1" s="2"/>
      <c r="J1" s="138" t="s">
        <v>71</v>
      </c>
      <c r="K1" s="138"/>
    </row>
    <row r="2" spans="1:11" ht="56.25" customHeight="1" x14ac:dyDescent="0.3">
      <c r="A2" s="149" t="s">
        <v>114</v>
      </c>
      <c r="B2" s="149"/>
      <c r="C2" s="149"/>
      <c r="D2" s="149"/>
      <c r="E2" s="149"/>
      <c r="F2" s="146" t="s">
        <v>116</v>
      </c>
      <c r="G2" s="146"/>
      <c r="H2" s="146"/>
      <c r="I2" s="146"/>
      <c r="J2" s="146"/>
      <c r="K2" s="146"/>
    </row>
    <row r="3" spans="1:11" ht="18.75" customHeight="1" x14ac:dyDescent="0.3">
      <c r="A3" s="33"/>
      <c r="B3" s="33"/>
      <c r="C3" s="33"/>
      <c r="D3" s="33"/>
      <c r="E3" s="33"/>
      <c r="F3" s="65"/>
      <c r="G3" s="65"/>
      <c r="H3" s="65"/>
      <c r="I3" s="65"/>
      <c r="J3" s="65"/>
      <c r="K3" s="65"/>
    </row>
    <row r="4" spans="1:11" ht="18.75" x14ac:dyDescent="0.3">
      <c r="A4" s="144" t="s">
        <v>63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</row>
    <row r="5" spans="1:11" x14ac:dyDescent="0.3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</row>
    <row r="6" spans="1:11" ht="16.5" customHeight="1" x14ac:dyDescent="0.3">
      <c r="A6" s="139" t="s">
        <v>0</v>
      </c>
      <c r="B6" s="139" t="s">
        <v>1</v>
      </c>
      <c r="C6" s="31"/>
      <c r="D6" s="141" t="s">
        <v>58</v>
      </c>
      <c r="E6" s="142"/>
      <c r="F6" s="142"/>
      <c r="G6" s="142"/>
      <c r="H6" s="142"/>
      <c r="I6" s="142"/>
      <c r="J6" s="142"/>
      <c r="K6" s="143"/>
    </row>
    <row r="7" spans="1:11" ht="47.25" x14ac:dyDescent="0.3">
      <c r="A7" s="139"/>
      <c r="B7" s="139"/>
      <c r="C7" s="116" t="s">
        <v>27</v>
      </c>
      <c r="D7" s="116" t="s">
        <v>3</v>
      </c>
      <c r="E7" s="116" t="s">
        <v>4</v>
      </c>
      <c r="F7" s="116" t="s">
        <v>5</v>
      </c>
      <c r="G7" s="116" t="s">
        <v>6</v>
      </c>
      <c r="H7" s="116" t="s">
        <v>7</v>
      </c>
      <c r="I7" s="117" t="s">
        <v>13</v>
      </c>
      <c r="J7" s="117" t="s">
        <v>14</v>
      </c>
      <c r="K7" s="117" t="s">
        <v>15</v>
      </c>
    </row>
    <row r="8" spans="1:11" ht="20.100000000000001" customHeight="1" x14ac:dyDescent="0.3">
      <c r="A8" s="7">
        <v>1</v>
      </c>
      <c r="B8" s="118" t="s">
        <v>8</v>
      </c>
      <c r="C8" s="118"/>
      <c r="D8" s="119"/>
      <c r="E8" s="32"/>
      <c r="F8" s="32"/>
      <c r="G8" s="32"/>
      <c r="H8" s="32"/>
      <c r="I8" s="120"/>
      <c r="J8" s="120"/>
      <c r="K8" s="120"/>
    </row>
    <row r="9" spans="1:11" ht="20.100000000000001" customHeight="1" x14ac:dyDescent="0.3">
      <c r="A9" s="7" t="s">
        <v>18</v>
      </c>
      <c r="B9" s="118" t="s">
        <v>16</v>
      </c>
      <c r="C9" s="118"/>
      <c r="D9" s="119"/>
      <c r="E9" s="32"/>
      <c r="F9" s="32"/>
      <c r="G9" s="32"/>
      <c r="H9" s="32"/>
      <c r="I9" s="120"/>
      <c r="J9" s="120"/>
      <c r="K9" s="120"/>
    </row>
    <row r="10" spans="1:11" ht="20.100000000000001" customHeight="1" x14ac:dyDescent="0.3">
      <c r="A10" s="7" t="s">
        <v>19</v>
      </c>
      <c r="B10" s="118" t="s">
        <v>17</v>
      </c>
      <c r="C10" s="118"/>
      <c r="D10" s="119"/>
      <c r="E10" s="32"/>
      <c r="F10" s="32"/>
      <c r="G10" s="32"/>
      <c r="H10" s="32"/>
      <c r="I10" s="120"/>
      <c r="J10" s="120"/>
      <c r="K10" s="120"/>
    </row>
    <row r="11" spans="1:11" ht="20.100000000000001" customHeight="1" x14ac:dyDescent="0.3">
      <c r="A11" s="7">
        <v>2</v>
      </c>
      <c r="B11" s="118" t="s">
        <v>9</v>
      </c>
      <c r="C11" s="118"/>
      <c r="D11" s="119"/>
      <c r="E11" s="119"/>
      <c r="F11" s="119"/>
      <c r="G11" s="119"/>
      <c r="H11" s="119"/>
      <c r="I11" s="120"/>
      <c r="J11" s="120"/>
      <c r="K11" s="120"/>
    </row>
    <row r="12" spans="1:11" ht="20.100000000000001" customHeight="1" x14ac:dyDescent="0.3">
      <c r="A12" s="7" t="s">
        <v>20</v>
      </c>
      <c r="B12" s="118" t="s">
        <v>16</v>
      </c>
      <c r="C12" s="118"/>
      <c r="D12" s="119"/>
      <c r="E12" s="119"/>
      <c r="F12" s="119"/>
      <c r="G12" s="119"/>
      <c r="H12" s="119"/>
      <c r="I12" s="120"/>
      <c r="J12" s="120"/>
      <c r="K12" s="120"/>
    </row>
    <row r="13" spans="1:11" ht="20.100000000000001" customHeight="1" x14ac:dyDescent="0.3">
      <c r="A13" s="7" t="s">
        <v>21</v>
      </c>
      <c r="B13" s="118" t="s">
        <v>17</v>
      </c>
      <c r="C13" s="118"/>
      <c r="D13" s="119"/>
      <c r="E13" s="119"/>
      <c r="F13" s="119"/>
      <c r="G13" s="119"/>
      <c r="H13" s="119"/>
      <c r="I13" s="120"/>
      <c r="J13" s="120"/>
      <c r="K13" s="120"/>
    </row>
    <row r="14" spans="1:11" ht="20.100000000000001" customHeight="1" x14ac:dyDescent="0.3">
      <c r="A14" s="7">
        <v>3</v>
      </c>
      <c r="B14" s="118" t="s">
        <v>10</v>
      </c>
      <c r="C14" s="118"/>
      <c r="D14" s="119"/>
      <c r="E14" s="119"/>
      <c r="F14" s="119"/>
      <c r="G14" s="119"/>
      <c r="H14" s="119"/>
      <c r="I14" s="120"/>
      <c r="J14" s="120"/>
      <c r="K14" s="120"/>
    </row>
    <row r="15" spans="1:11" ht="20.100000000000001" customHeight="1" x14ac:dyDescent="0.3">
      <c r="A15" s="7" t="s">
        <v>22</v>
      </c>
      <c r="B15" s="118" t="s">
        <v>16</v>
      </c>
      <c r="C15" s="118"/>
      <c r="D15" s="119"/>
      <c r="E15" s="119"/>
      <c r="F15" s="119"/>
      <c r="G15" s="119"/>
      <c r="H15" s="119"/>
      <c r="I15" s="120"/>
      <c r="J15" s="120"/>
      <c r="K15" s="120"/>
    </row>
    <row r="16" spans="1:11" ht="20.100000000000001" customHeight="1" x14ac:dyDescent="0.3">
      <c r="A16" s="7" t="s">
        <v>23</v>
      </c>
      <c r="B16" s="118" t="s">
        <v>17</v>
      </c>
      <c r="C16" s="118"/>
      <c r="D16" s="119"/>
      <c r="E16" s="119"/>
      <c r="F16" s="119"/>
      <c r="G16" s="119"/>
      <c r="H16" s="119"/>
      <c r="I16" s="120"/>
      <c r="J16" s="120"/>
      <c r="K16" s="120"/>
    </row>
    <row r="17" spans="1:15" ht="31.5" customHeight="1" x14ac:dyDescent="0.3">
      <c r="A17" s="7">
        <v>4</v>
      </c>
      <c r="B17" s="118" t="s">
        <v>11</v>
      </c>
      <c r="C17" s="118"/>
      <c r="D17" s="119"/>
      <c r="E17" s="119"/>
      <c r="F17" s="119"/>
      <c r="G17" s="119"/>
      <c r="H17" s="119"/>
      <c r="I17" s="120"/>
      <c r="J17" s="120"/>
      <c r="K17" s="120"/>
    </row>
    <row r="18" spans="1:15" ht="20.100000000000001" customHeight="1" x14ac:dyDescent="0.3">
      <c r="A18" s="7" t="s">
        <v>24</v>
      </c>
      <c r="B18" s="118" t="s">
        <v>16</v>
      </c>
      <c r="C18" s="118"/>
      <c r="D18" s="119"/>
      <c r="E18" s="119"/>
      <c r="F18" s="119"/>
      <c r="G18" s="119"/>
      <c r="H18" s="119"/>
      <c r="I18" s="120"/>
      <c r="J18" s="120"/>
      <c r="K18" s="120"/>
    </row>
    <row r="19" spans="1:15" ht="20.100000000000001" customHeight="1" x14ac:dyDescent="0.3">
      <c r="A19" s="7" t="s">
        <v>25</v>
      </c>
      <c r="B19" s="118" t="s">
        <v>17</v>
      </c>
      <c r="C19" s="118"/>
      <c r="D19" s="119"/>
      <c r="E19" s="119"/>
      <c r="F19" s="119"/>
      <c r="G19" s="119"/>
      <c r="H19" s="119"/>
      <c r="I19" s="120"/>
      <c r="J19" s="120"/>
      <c r="K19" s="120"/>
    </row>
    <row r="20" spans="1:15" ht="20.100000000000001" customHeight="1" x14ac:dyDescent="0.3">
      <c r="A20" s="140" t="s">
        <v>12</v>
      </c>
      <c r="B20" s="140"/>
      <c r="C20" s="121"/>
      <c r="D20" s="6"/>
      <c r="E20" s="6"/>
      <c r="F20" s="6"/>
      <c r="G20" s="6"/>
      <c r="H20" s="6"/>
      <c r="I20" s="120"/>
      <c r="J20" s="120"/>
      <c r="K20" s="120"/>
    </row>
    <row r="21" spans="1:15" x14ac:dyDescent="0.3">
      <c r="A21" s="125"/>
      <c r="B21" s="125"/>
      <c r="C21" s="125"/>
      <c r="D21" s="125"/>
      <c r="E21" s="125"/>
      <c r="F21" s="125"/>
      <c r="G21" s="125"/>
      <c r="H21" s="125"/>
      <c r="I21" s="125"/>
      <c r="J21" s="125"/>
      <c r="K21" s="125"/>
    </row>
    <row r="22" spans="1:15" x14ac:dyDescent="0.3">
      <c r="A22" s="125"/>
      <c r="B22" s="125"/>
      <c r="C22" s="125"/>
      <c r="D22" s="125"/>
      <c r="E22" s="125"/>
      <c r="F22" s="136" t="s">
        <v>667</v>
      </c>
      <c r="G22" s="136"/>
      <c r="H22" s="136"/>
      <c r="I22" s="136"/>
      <c r="J22" s="136"/>
      <c r="K22" s="136"/>
      <c r="L22" s="4"/>
      <c r="M22" s="4"/>
      <c r="N22" s="4"/>
      <c r="O22" s="4"/>
    </row>
    <row r="23" spans="1:15" x14ac:dyDescent="0.3">
      <c r="A23" s="125"/>
      <c r="B23" s="125"/>
      <c r="C23" s="125"/>
      <c r="D23" s="125"/>
      <c r="E23" s="125"/>
      <c r="F23" s="137" t="s">
        <v>118</v>
      </c>
      <c r="G23" s="137"/>
      <c r="H23" s="137"/>
      <c r="I23" s="137"/>
      <c r="J23" s="137"/>
      <c r="K23" s="137"/>
      <c r="L23" s="5"/>
      <c r="M23" s="5"/>
      <c r="N23" s="5"/>
      <c r="O23" s="5"/>
    </row>
    <row r="24" spans="1:15" x14ac:dyDescent="0.3">
      <c r="A24" s="125"/>
      <c r="B24" s="125"/>
      <c r="C24" s="125"/>
      <c r="D24" s="125"/>
      <c r="E24" s="125"/>
      <c r="F24" s="125"/>
      <c r="G24" s="125"/>
      <c r="H24" s="125"/>
      <c r="I24" s="125"/>
      <c r="J24" s="125"/>
      <c r="K24" s="125"/>
    </row>
    <row r="25" spans="1:15" x14ac:dyDescent="0.3">
      <c r="A25" s="124"/>
      <c r="B25" s="124"/>
      <c r="C25" s="124"/>
      <c r="D25" s="124"/>
      <c r="E25" s="124"/>
      <c r="F25" s="124"/>
      <c r="G25" s="124"/>
      <c r="H25" s="124"/>
      <c r="I25" s="124"/>
      <c r="J25" s="124"/>
      <c r="K25" s="124"/>
    </row>
    <row r="26" spans="1:15" x14ac:dyDescent="0.3">
      <c r="A26" s="124"/>
      <c r="B26" s="124"/>
      <c r="C26" s="124"/>
      <c r="D26" s="124"/>
      <c r="E26" s="124"/>
      <c r="F26" s="124"/>
      <c r="G26" s="124"/>
      <c r="H26" s="124"/>
      <c r="I26" s="124"/>
      <c r="J26" s="124"/>
      <c r="K26" s="124"/>
    </row>
  </sheetData>
  <mergeCells count="10">
    <mergeCell ref="F22:K22"/>
    <mergeCell ref="F23:K23"/>
    <mergeCell ref="J1:K1"/>
    <mergeCell ref="A4:K4"/>
    <mergeCell ref="A6:A7"/>
    <mergeCell ref="B6:B7"/>
    <mergeCell ref="D6:K6"/>
    <mergeCell ref="A20:B20"/>
    <mergeCell ref="A2:E2"/>
    <mergeCell ref="F2:K2"/>
  </mergeCells>
  <pageMargins left="0.51181102362204722" right="0.11811023622047245" top="0.47244094488188981" bottom="0.78740157480314965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M7" sqref="M7"/>
    </sheetView>
  </sheetViews>
  <sheetFormatPr defaultColWidth="9" defaultRowHeight="16.5" x14ac:dyDescent="0.25"/>
  <cols>
    <col min="1" max="1" width="5.140625" style="18" customWidth="1"/>
    <col min="2" max="2" width="17.85546875" style="18" customWidth="1"/>
    <col min="3" max="3" width="9.85546875" style="18" customWidth="1"/>
    <col min="4" max="4" width="11.42578125" style="18" customWidth="1"/>
    <col min="5" max="5" width="11.28515625" style="18" customWidth="1"/>
    <col min="6" max="6" width="11.7109375" style="18" customWidth="1"/>
    <col min="7" max="7" width="12" style="18" customWidth="1"/>
    <col min="8" max="8" width="17.42578125" style="18" customWidth="1"/>
    <col min="9" max="16384" width="9" style="18"/>
  </cols>
  <sheetData>
    <row r="1" spans="1:10" x14ac:dyDescent="0.25">
      <c r="H1" s="21" t="s">
        <v>72</v>
      </c>
    </row>
    <row r="2" spans="1:10" ht="60.6" customHeight="1" x14ac:dyDescent="0.25">
      <c r="A2" s="149" t="s">
        <v>114</v>
      </c>
      <c r="B2" s="149"/>
      <c r="C2" s="149"/>
      <c r="D2" s="149"/>
      <c r="E2" s="154" t="s">
        <v>115</v>
      </c>
      <c r="F2" s="149"/>
      <c r="G2" s="149"/>
      <c r="H2" s="149"/>
    </row>
    <row r="3" spans="1:10" x14ac:dyDescent="0.25">
      <c r="B3" s="20"/>
    </row>
    <row r="4" spans="1:10" s="22" customFormat="1" ht="41.45" customHeight="1" x14ac:dyDescent="0.25">
      <c r="A4" s="155" t="s">
        <v>73</v>
      </c>
      <c r="B4" s="156"/>
      <c r="C4" s="156"/>
      <c r="D4" s="156"/>
      <c r="E4" s="156"/>
      <c r="F4" s="156"/>
      <c r="G4" s="156"/>
      <c r="H4" s="156"/>
    </row>
    <row r="5" spans="1:10" hidden="1" x14ac:dyDescent="0.25"/>
    <row r="6" spans="1:10" ht="26.45" customHeight="1" x14ac:dyDescent="0.25">
      <c r="A6" s="157" t="s">
        <v>0</v>
      </c>
      <c r="B6" s="157" t="s">
        <v>64</v>
      </c>
      <c r="C6" s="157" t="s">
        <v>106</v>
      </c>
      <c r="D6" s="157" t="s">
        <v>65</v>
      </c>
      <c r="E6" s="157"/>
      <c r="F6" s="157"/>
      <c r="G6" s="157"/>
      <c r="H6" s="157" t="s">
        <v>66</v>
      </c>
    </row>
    <row r="7" spans="1:10" ht="33" x14ac:dyDescent="0.25">
      <c r="A7" s="157"/>
      <c r="B7" s="157"/>
      <c r="C7" s="157"/>
      <c r="D7" s="23" t="s">
        <v>105</v>
      </c>
      <c r="E7" s="23" t="s">
        <v>104</v>
      </c>
      <c r="F7" s="23" t="s">
        <v>67</v>
      </c>
      <c r="G7" s="23" t="s">
        <v>68</v>
      </c>
      <c r="H7" s="157"/>
    </row>
    <row r="8" spans="1:10" ht="41.25" customHeight="1" x14ac:dyDescent="0.25">
      <c r="A8" s="24">
        <v>1</v>
      </c>
      <c r="B8" s="25" t="s">
        <v>69</v>
      </c>
      <c r="C8" s="24">
        <f>SUM(D8:G8)</f>
        <v>41</v>
      </c>
      <c r="D8" s="24">
        <v>1</v>
      </c>
      <c r="E8" s="24">
        <v>3</v>
      </c>
      <c r="F8" s="24">
        <v>34</v>
      </c>
      <c r="G8" s="24">
        <v>3</v>
      </c>
      <c r="H8" s="24">
        <f>C8-4</f>
        <v>37</v>
      </c>
    </row>
    <row r="9" spans="1:10" ht="33" customHeight="1" x14ac:dyDescent="0.25">
      <c r="A9" s="24">
        <v>2</v>
      </c>
      <c r="B9" s="25" t="s">
        <v>70</v>
      </c>
      <c r="C9" s="24">
        <f>SUM(D9:G9)</f>
        <v>201</v>
      </c>
      <c r="D9" s="24">
        <v>1</v>
      </c>
      <c r="E9" s="24">
        <v>69</v>
      </c>
      <c r="F9" s="24">
        <v>127</v>
      </c>
      <c r="G9" s="24">
        <v>4</v>
      </c>
      <c r="H9" s="24">
        <f>SUM(D9:G9)</f>
        <v>201</v>
      </c>
    </row>
    <row r="11" spans="1:10" x14ac:dyDescent="0.25">
      <c r="E11" s="150" t="s">
        <v>119</v>
      </c>
      <c r="F11" s="150"/>
      <c r="G11" s="150"/>
      <c r="H11" s="150"/>
      <c r="I11" s="26"/>
      <c r="J11" s="26"/>
    </row>
    <row r="12" spans="1:10" x14ac:dyDescent="0.25">
      <c r="E12" s="147" t="s">
        <v>118</v>
      </c>
      <c r="F12" s="147"/>
      <c r="G12" s="147"/>
      <c r="H12" s="147"/>
      <c r="I12" s="27"/>
      <c r="J12" s="27"/>
    </row>
  </sheetData>
  <mergeCells count="10">
    <mergeCell ref="E2:H2"/>
    <mergeCell ref="A2:D2"/>
    <mergeCell ref="A4:H4"/>
    <mergeCell ref="E11:H11"/>
    <mergeCell ref="E12:H12"/>
    <mergeCell ref="A6:A7"/>
    <mergeCell ref="B6:B7"/>
    <mergeCell ref="C6:C7"/>
    <mergeCell ref="D6:G6"/>
    <mergeCell ref="H6:H7"/>
  </mergeCells>
  <pageMargins left="0.27559055118110237" right="0.19685039370078741" top="0.47244094488188981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K7" sqref="K7"/>
    </sheetView>
  </sheetViews>
  <sheetFormatPr defaultColWidth="9" defaultRowHeight="16.5" x14ac:dyDescent="0.25"/>
  <cols>
    <col min="1" max="1" width="7" style="18" customWidth="1"/>
    <col min="2" max="2" width="17.85546875" style="18" customWidth="1"/>
    <col min="3" max="3" width="20.140625" style="18" customWidth="1"/>
    <col min="4" max="4" width="14.140625" style="18" customWidth="1"/>
    <col min="5" max="5" width="12.85546875" style="18" customWidth="1"/>
    <col min="6" max="7" width="11.28515625" style="18" customWidth="1"/>
    <col min="8" max="8" width="17.42578125" style="18" customWidth="1"/>
    <col min="9" max="16384" width="9" style="18"/>
  </cols>
  <sheetData>
    <row r="1" spans="1:10" x14ac:dyDescent="0.25">
      <c r="G1" s="21" t="s">
        <v>75</v>
      </c>
    </row>
    <row r="2" spans="1:10" ht="60.6" customHeight="1" x14ac:dyDescent="0.25">
      <c r="A2" s="149" t="s">
        <v>114</v>
      </c>
      <c r="B2" s="149"/>
      <c r="C2" s="149"/>
      <c r="D2" s="154" t="s">
        <v>116</v>
      </c>
      <c r="E2" s="154"/>
      <c r="F2" s="154"/>
      <c r="G2" s="154"/>
      <c r="H2" s="19"/>
    </row>
    <row r="3" spans="1:10" x14ac:dyDescent="0.25">
      <c r="B3" s="20"/>
    </row>
    <row r="4" spans="1:10" s="17" customFormat="1" ht="26.45" customHeight="1" x14ac:dyDescent="0.3">
      <c r="A4" s="144" t="s">
        <v>74</v>
      </c>
      <c r="B4" s="144"/>
      <c r="C4" s="144"/>
      <c r="D4" s="144"/>
      <c r="E4" s="144"/>
      <c r="F4" s="144"/>
      <c r="G4" s="144"/>
    </row>
    <row r="6" spans="1:10" ht="25.15" customHeight="1" x14ac:dyDescent="0.25">
      <c r="A6" s="157" t="s">
        <v>0</v>
      </c>
      <c r="B6" s="157" t="s">
        <v>64</v>
      </c>
      <c r="C6" s="157" t="s">
        <v>113</v>
      </c>
      <c r="D6" s="158" t="s">
        <v>107</v>
      </c>
      <c r="E6" s="159"/>
      <c r="F6" s="158" t="s">
        <v>108</v>
      </c>
      <c r="G6" s="159"/>
    </row>
    <row r="7" spans="1:10" ht="102" customHeight="1" x14ac:dyDescent="0.25">
      <c r="A7" s="157"/>
      <c r="B7" s="157"/>
      <c r="C7" s="157"/>
      <c r="D7" s="23" t="s">
        <v>117</v>
      </c>
      <c r="E7" s="23" t="s">
        <v>109</v>
      </c>
      <c r="F7" s="23" t="s">
        <v>117</v>
      </c>
      <c r="G7" s="23" t="s">
        <v>110</v>
      </c>
    </row>
    <row r="8" spans="1:10" ht="41.25" customHeight="1" x14ac:dyDescent="0.25">
      <c r="A8" s="24">
        <v>1</v>
      </c>
      <c r="B8" s="25" t="s">
        <v>69</v>
      </c>
      <c r="C8" s="24">
        <v>41</v>
      </c>
      <c r="D8" s="24">
        <v>14</v>
      </c>
      <c r="E8" s="24">
        <v>28</v>
      </c>
      <c r="F8" s="24">
        <v>21</v>
      </c>
      <c r="G8" s="24">
        <v>0</v>
      </c>
    </row>
    <row r="9" spans="1:10" ht="33" customHeight="1" x14ac:dyDescent="0.25">
      <c r="A9" s="24">
        <v>2</v>
      </c>
      <c r="B9" s="25" t="s">
        <v>70</v>
      </c>
      <c r="C9" s="24">
        <v>201</v>
      </c>
      <c r="D9" s="24">
        <v>90</v>
      </c>
      <c r="E9" s="24">
        <v>83</v>
      </c>
      <c r="F9" s="24">
        <v>122</v>
      </c>
      <c r="G9" s="24">
        <v>5</v>
      </c>
    </row>
    <row r="11" spans="1:10" x14ac:dyDescent="0.25">
      <c r="D11" s="150" t="s">
        <v>120</v>
      </c>
      <c r="E11" s="150"/>
      <c r="F11" s="150"/>
      <c r="G11" s="150"/>
      <c r="H11" s="28"/>
      <c r="I11" s="26"/>
      <c r="J11" s="26"/>
    </row>
    <row r="12" spans="1:10" x14ac:dyDescent="0.25">
      <c r="D12" s="147" t="s">
        <v>118</v>
      </c>
      <c r="E12" s="147"/>
      <c r="F12" s="147"/>
      <c r="G12" s="147"/>
      <c r="H12" s="29"/>
      <c r="I12" s="27"/>
      <c r="J12" s="27"/>
    </row>
  </sheetData>
  <mergeCells count="10">
    <mergeCell ref="D11:G11"/>
    <mergeCell ref="D12:G12"/>
    <mergeCell ref="A2:C2"/>
    <mergeCell ref="D2:G2"/>
    <mergeCell ref="A4:G4"/>
    <mergeCell ref="A6:A7"/>
    <mergeCell ref="B6:B7"/>
    <mergeCell ref="C6:C7"/>
    <mergeCell ref="D6:E6"/>
    <mergeCell ref="F6:G6"/>
  </mergeCells>
  <pageMargins left="0.39370078740157483" right="0.19685039370078741" top="0.47244094488188981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5" sqref="G5"/>
    </sheetView>
  </sheetViews>
  <sheetFormatPr defaultColWidth="9" defaultRowHeight="18.75" x14ac:dyDescent="0.3"/>
  <cols>
    <col min="1" max="1" width="4.5703125" style="11" customWidth="1"/>
    <col min="2" max="2" width="37.85546875" style="11" customWidth="1"/>
    <col min="3" max="3" width="8.42578125" style="11" customWidth="1"/>
    <col min="4" max="4" width="40.28515625" style="11" customWidth="1"/>
    <col min="5" max="5" width="4.7109375" style="11" customWidth="1"/>
    <col min="6" max="6" width="9" style="11"/>
    <col min="7" max="7" width="5.7109375" style="11" customWidth="1"/>
    <col min="8" max="16384" width="9" style="11"/>
  </cols>
  <sheetData>
    <row r="1" spans="1:7" x14ac:dyDescent="0.3">
      <c r="B1" s="12"/>
      <c r="D1" s="21" t="s">
        <v>93</v>
      </c>
    </row>
    <row r="2" spans="1:7" ht="54" customHeight="1" x14ac:dyDescent="0.3">
      <c r="A2" s="149" t="s">
        <v>114</v>
      </c>
      <c r="B2" s="149"/>
      <c r="C2" s="154" t="s">
        <v>116</v>
      </c>
      <c r="D2" s="154"/>
      <c r="E2" s="41"/>
      <c r="F2" s="41"/>
      <c r="G2" s="41"/>
    </row>
    <row r="4" spans="1:7" ht="20.25" x14ac:dyDescent="0.3">
      <c r="A4" s="161" t="s">
        <v>94</v>
      </c>
      <c r="B4" s="161"/>
      <c r="C4" s="161"/>
      <c r="D4" s="161"/>
    </row>
    <row r="5" spans="1:7" x14ac:dyDescent="0.3">
      <c r="A5" s="18"/>
      <c r="B5" s="18"/>
      <c r="C5" s="18"/>
      <c r="D5" s="18"/>
    </row>
    <row r="6" spans="1:7" ht="30" customHeight="1" x14ac:dyDescent="0.3">
      <c r="A6" s="162" t="s">
        <v>0</v>
      </c>
      <c r="B6" s="162" t="s">
        <v>76</v>
      </c>
      <c r="C6" s="164" t="s">
        <v>77</v>
      </c>
      <c r="D6" s="166" t="s">
        <v>92</v>
      </c>
    </row>
    <row r="7" spans="1:7" ht="19.5" customHeight="1" x14ac:dyDescent="0.3">
      <c r="A7" s="163"/>
      <c r="B7" s="163"/>
      <c r="C7" s="165"/>
      <c r="D7" s="166"/>
    </row>
    <row r="8" spans="1:7" ht="30" customHeight="1" x14ac:dyDescent="0.3">
      <c r="A8" s="34" t="s">
        <v>81</v>
      </c>
      <c r="B8" s="35" t="s">
        <v>88</v>
      </c>
      <c r="C8" s="42" t="s">
        <v>122</v>
      </c>
      <c r="D8" s="43">
        <v>50646.6</v>
      </c>
    </row>
    <row r="9" spans="1:7" ht="30" customHeight="1" x14ac:dyDescent="0.3">
      <c r="A9" s="34" t="s">
        <v>81</v>
      </c>
      <c r="B9" s="35" t="s">
        <v>89</v>
      </c>
      <c r="C9" s="42" t="s">
        <v>122</v>
      </c>
      <c r="D9" s="44">
        <v>26623</v>
      </c>
    </row>
    <row r="10" spans="1:7" ht="29.25" customHeight="1" x14ac:dyDescent="0.3">
      <c r="A10" s="34" t="s">
        <v>83</v>
      </c>
      <c r="B10" s="35" t="s">
        <v>78</v>
      </c>
      <c r="C10" s="42" t="s">
        <v>122</v>
      </c>
      <c r="D10" s="45">
        <v>5013.6000000000004</v>
      </c>
    </row>
    <row r="11" spans="1:7" ht="33" x14ac:dyDescent="0.3">
      <c r="A11" s="34" t="s">
        <v>83</v>
      </c>
      <c r="B11" s="35" t="s">
        <v>79</v>
      </c>
      <c r="C11" s="42" t="s">
        <v>122</v>
      </c>
      <c r="D11" s="46">
        <f>7282.5+210+1205+135</f>
        <v>8832.5</v>
      </c>
    </row>
    <row r="12" spans="1:7" ht="30" customHeight="1" x14ac:dyDescent="0.3">
      <c r="A12" s="34" t="s">
        <v>83</v>
      </c>
      <c r="B12" s="35" t="s">
        <v>80</v>
      </c>
      <c r="C12" s="42" t="s">
        <v>122</v>
      </c>
      <c r="D12" s="46">
        <v>608</v>
      </c>
    </row>
    <row r="13" spans="1:7" ht="30" customHeight="1" x14ac:dyDescent="0.3">
      <c r="A13" s="34" t="s">
        <v>83</v>
      </c>
      <c r="B13" s="35" t="s">
        <v>90</v>
      </c>
      <c r="C13" s="42" t="s">
        <v>122</v>
      </c>
      <c r="D13" s="44">
        <v>1509</v>
      </c>
    </row>
    <row r="14" spans="1:7" ht="30" customHeight="1" x14ac:dyDescent="0.3">
      <c r="A14" s="34" t="s">
        <v>83</v>
      </c>
      <c r="B14" s="35" t="s">
        <v>91</v>
      </c>
      <c r="C14" s="42" t="s">
        <v>122</v>
      </c>
      <c r="D14" s="45">
        <v>2943.5</v>
      </c>
    </row>
    <row r="15" spans="1:7" x14ac:dyDescent="0.3">
      <c r="A15" s="36"/>
      <c r="B15" s="37"/>
      <c r="C15" s="38"/>
      <c r="D15" s="39"/>
    </row>
    <row r="16" spans="1:7" x14ac:dyDescent="0.3">
      <c r="A16" s="40"/>
      <c r="B16" s="40"/>
      <c r="C16" s="167" t="s">
        <v>121</v>
      </c>
      <c r="D16" s="167"/>
    </row>
    <row r="17" spans="1:4" x14ac:dyDescent="0.3">
      <c r="A17" s="40"/>
      <c r="B17" s="40"/>
      <c r="C17" s="160" t="s">
        <v>118</v>
      </c>
      <c r="D17" s="160"/>
    </row>
    <row r="18" spans="1:4" x14ac:dyDescent="0.3">
      <c r="A18" s="18"/>
      <c r="B18" s="18"/>
      <c r="C18" s="18"/>
      <c r="D18" s="18"/>
    </row>
  </sheetData>
  <mergeCells count="9">
    <mergeCell ref="A2:B2"/>
    <mergeCell ref="C2:D2"/>
    <mergeCell ref="C17:D17"/>
    <mergeCell ref="A4:D4"/>
    <mergeCell ref="A6:A7"/>
    <mergeCell ref="B6:B7"/>
    <mergeCell ref="C6:C7"/>
    <mergeCell ref="D6:D7"/>
    <mergeCell ref="C16:D16"/>
  </mergeCells>
  <pageMargins left="0.51181102362204722" right="0.11811023622047245" top="0.47244094488188981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B16" sqref="B16:C16"/>
    </sheetView>
  </sheetViews>
  <sheetFormatPr defaultColWidth="9" defaultRowHeight="18.75" x14ac:dyDescent="0.3"/>
  <cols>
    <col min="1" max="1" width="4.42578125" style="11" bestFit="1" customWidth="1"/>
    <col min="2" max="2" width="21.28515625" style="11" customWidth="1"/>
    <col min="3" max="3" width="11.7109375" style="11" customWidth="1"/>
    <col min="4" max="4" width="11" style="11" customWidth="1"/>
    <col min="5" max="5" width="10.7109375" style="11" customWidth="1"/>
    <col min="6" max="6" width="11" style="11" customWidth="1"/>
    <col min="7" max="7" width="10.85546875" style="11" customWidth="1"/>
    <col min="8" max="8" width="11" style="11" customWidth="1"/>
    <col min="9" max="9" width="11.5703125" style="11" customWidth="1"/>
    <col min="10" max="10" width="12" style="11" customWidth="1"/>
    <col min="11" max="11" width="12.28515625" style="11" customWidth="1"/>
    <col min="12" max="12" width="11.7109375" style="11" customWidth="1"/>
    <col min="13" max="13" width="12.140625" style="11" customWidth="1"/>
    <col min="14" max="16384" width="9" style="11"/>
  </cols>
  <sheetData>
    <row r="1" spans="1:17" x14ac:dyDescent="0.3">
      <c r="B1" s="12"/>
      <c r="L1" s="21" t="s">
        <v>96</v>
      </c>
    </row>
    <row r="2" spans="1:17" ht="18.75" customHeight="1" x14ac:dyDescent="0.3">
      <c r="A2" s="173" t="s">
        <v>131</v>
      </c>
      <c r="B2" s="173"/>
      <c r="C2" s="173"/>
      <c r="D2" s="173"/>
      <c r="E2" s="173"/>
      <c r="H2" s="154" t="s">
        <v>134</v>
      </c>
      <c r="I2" s="154"/>
      <c r="J2" s="154"/>
      <c r="K2" s="154"/>
      <c r="L2" s="154"/>
      <c r="M2" s="13"/>
    </row>
    <row r="3" spans="1:17" ht="16.5" customHeight="1" x14ac:dyDescent="0.3">
      <c r="A3" s="174" t="s">
        <v>132</v>
      </c>
      <c r="B3" s="174"/>
      <c r="C3" s="174"/>
      <c r="D3" s="174"/>
      <c r="E3" s="174"/>
      <c r="H3" s="146" t="s">
        <v>135</v>
      </c>
      <c r="I3" s="146"/>
      <c r="J3" s="146"/>
      <c r="K3" s="146"/>
      <c r="L3" s="146"/>
      <c r="M3" s="13"/>
    </row>
    <row r="4" spans="1:17" x14ac:dyDescent="0.3">
      <c r="A4" s="174" t="s">
        <v>133</v>
      </c>
      <c r="B4" s="174"/>
      <c r="C4" s="174"/>
      <c r="D4" s="174"/>
      <c r="E4" s="174"/>
      <c r="M4" s="13"/>
    </row>
    <row r="6" spans="1:17" ht="20.25" x14ac:dyDescent="0.3">
      <c r="A6" s="170" t="s">
        <v>95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</row>
    <row r="7" spans="1:17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71" t="s">
        <v>123</v>
      </c>
      <c r="L7" s="171"/>
      <c r="M7" s="171"/>
    </row>
    <row r="8" spans="1:17" ht="25.5" x14ac:dyDescent="0.3">
      <c r="A8" s="47" t="s">
        <v>0</v>
      </c>
      <c r="B8" s="47" t="s">
        <v>76</v>
      </c>
      <c r="C8" s="48" t="s">
        <v>27</v>
      </c>
      <c r="D8" s="48" t="s">
        <v>3</v>
      </c>
      <c r="E8" s="48" t="s">
        <v>4</v>
      </c>
      <c r="F8" s="48" t="s">
        <v>5</v>
      </c>
      <c r="G8" s="48" t="s">
        <v>97</v>
      </c>
      <c r="H8" s="48" t="s">
        <v>7</v>
      </c>
      <c r="I8" s="48" t="s">
        <v>13</v>
      </c>
      <c r="J8" s="48" t="s">
        <v>14</v>
      </c>
      <c r="K8" s="48" t="s">
        <v>15</v>
      </c>
      <c r="L8" s="48" t="s">
        <v>101</v>
      </c>
      <c r="M8" s="48" t="s">
        <v>102</v>
      </c>
      <c r="N8" s="16"/>
      <c r="O8" s="16"/>
      <c r="P8" s="16"/>
      <c r="Q8" s="16"/>
    </row>
    <row r="9" spans="1:17" x14ac:dyDescent="0.3">
      <c r="A9" s="49" t="s">
        <v>81</v>
      </c>
      <c r="B9" s="50" t="s">
        <v>82</v>
      </c>
      <c r="C9" s="51">
        <f>C10+C11</f>
        <v>0</v>
      </c>
      <c r="D9" s="51">
        <f t="shared" ref="D9:M9" si="0">D10+D11</f>
        <v>0</v>
      </c>
      <c r="E9" s="51">
        <f t="shared" si="0"/>
        <v>0</v>
      </c>
      <c r="F9" s="51">
        <f t="shared" si="0"/>
        <v>0</v>
      </c>
      <c r="G9" s="51">
        <f t="shared" si="0"/>
        <v>17553</v>
      </c>
      <c r="H9" s="51">
        <f t="shared" si="0"/>
        <v>66351</v>
      </c>
      <c r="I9" s="51">
        <f t="shared" si="0"/>
        <v>684563</v>
      </c>
      <c r="J9" s="51">
        <f t="shared" si="0"/>
        <v>540560</v>
      </c>
      <c r="K9" s="51">
        <f t="shared" si="0"/>
        <v>0</v>
      </c>
      <c r="L9" s="51">
        <f t="shared" si="0"/>
        <v>0</v>
      </c>
      <c r="M9" s="51">
        <f t="shared" si="0"/>
        <v>0</v>
      </c>
      <c r="N9" s="15"/>
      <c r="O9" s="15"/>
      <c r="P9" s="15"/>
      <c r="Q9" s="15"/>
    </row>
    <row r="10" spans="1:17" x14ac:dyDescent="0.3">
      <c r="A10" s="52" t="s">
        <v>83</v>
      </c>
      <c r="B10" s="50" t="s">
        <v>84</v>
      </c>
      <c r="C10" s="53"/>
      <c r="D10" s="54"/>
      <c r="E10" s="54"/>
      <c r="F10" s="54"/>
      <c r="G10" s="54"/>
      <c r="H10" s="54"/>
      <c r="I10" s="54"/>
      <c r="J10" s="54"/>
      <c r="K10" s="54"/>
      <c r="L10" s="54"/>
      <c r="M10" s="54"/>
    </row>
    <row r="11" spans="1:17" ht="25.5" x14ac:dyDescent="0.3">
      <c r="A11" s="52" t="s">
        <v>83</v>
      </c>
      <c r="B11" s="50" t="s">
        <v>85</v>
      </c>
      <c r="C11" s="53"/>
      <c r="D11" s="54"/>
      <c r="E11" s="54"/>
      <c r="F11" s="54"/>
      <c r="G11" s="54">
        <v>17553</v>
      </c>
      <c r="H11" s="54">
        <v>66351</v>
      </c>
      <c r="I11" s="54">
        <v>684563</v>
      </c>
      <c r="J11" s="54">
        <v>540560</v>
      </c>
      <c r="K11" s="54"/>
      <c r="L11" s="54"/>
      <c r="M11" s="54"/>
    </row>
    <row r="12" spans="1:17" x14ac:dyDescent="0.3">
      <c r="A12" s="52" t="s">
        <v>81</v>
      </c>
      <c r="B12" s="50" t="s">
        <v>86</v>
      </c>
      <c r="C12" s="54">
        <v>83918948</v>
      </c>
      <c r="D12" s="54">
        <v>62360148</v>
      </c>
      <c r="E12" s="54">
        <v>71831706</v>
      </c>
      <c r="F12" s="54">
        <v>56314340</v>
      </c>
      <c r="G12" s="54">
        <v>52063495</v>
      </c>
      <c r="H12" s="54">
        <v>48662560</v>
      </c>
      <c r="I12" s="54">
        <v>57761417</v>
      </c>
      <c r="J12" s="54">
        <v>63898001</v>
      </c>
      <c r="K12" s="54">
        <v>68871310</v>
      </c>
      <c r="L12" s="54">
        <v>72314875</v>
      </c>
      <c r="M12" s="54">
        <v>79546362</v>
      </c>
    </row>
    <row r="13" spans="1:17" x14ac:dyDescent="0.3">
      <c r="A13" s="55" t="s">
        <v>81</v>
      </c>
      <c r="B13" s="56" t="s">
        <v>87</v>
      </c>
      <c r="C13" s="54">
        <v>16881296</v>
      </c>
      <c r="D13" s="54">
        <v>13597246</v>
      </c>
      <c r="E13" s="54">
        <v>16227451</v>
      </c>
      <c r="F13" s="54">
        <v>19379380</v>
      </c>
      <c r="G13" s="54">
        <v>21745296</v>
      </c>
      <c r="H13" s="54">
        <v>28132705</v>
      </c>
      <c r="I13" s="54">
        <v>37068233</v>
      </c>
      <c r="J13" s="54">
        <v>61106824</v>
      </c>
      <c r="K13" s="54">
        <v>55086975</v>
      </c>
      <c r="L13" s="54">
        <v>60595673</v>
      </c>
      <c r="M13" s="54">
        <v>63625456</v>
      </c>
    </row>
    <row r="14" spans="1:17" x14ac:dyDescent="0.3">
      <c r="A14" s="57"/>
      <c r="B14" s="58" t="s">
        <v>12</v>
      </c>
      <c r="C14" s="59">
        <f>C9+C12+C13</f>
        <v>100800244</v>
      </c>
      <c r="D14" s="59">
        <f t="shared" ref="D14:M14" si="1">D9+D12+D13</f>
        <v>75957394</v>
      </c>
      <c r="E14" s="59">
        <f t="shared" si="1"/>
        <v>88059157</v>
      </c>
      <c r="F14" s="59">
        <f t="shared" si="1"/>
        <v>75693720</v>
      </c>
      <c r="G14" s="59">
        <f t="shared" si="1"/>
        <v>73826344</v>
      </c>
      <c r="H14" s="59">
        <f t="shared" si="1"/>
        <v>76861616</v>
      </c>
      <c r="I14" s="59">
        <f t="shared" si="1"/>
        <v>95514213</v>
      </c>
      <c r="J14" s="59">
        <f t="shared" si="1"/>
        <v>125545385</v>
      </c>
      <c r="K14" s="59">
        <f t="shared" si="1"/>
        <v>123958285</v>
      </c>
      <c r="L14" s="59">
        <f t="shared" si="1"/>
        <v>132910548</v>
      </c>
      <c r="M14" s="59">
        <f t="shared" si="1"/>
        <v>143171818</v>
      </c>
    </row>
    <row r="15" spans="1:17" x14ac:dyDescent="0.3">
      <c r="A15" s="60"/>
      <c r="B15" s="60"/>
      <c r="C15" s="61"/>
      <c r="D15" s="61"/>
      <c r="E15" s="61"/>
      <c r="F15" s="61"/>
      <c r="G15" s="61"/>
      <c r="H15" s="172" t="s">
        <v>124</v>
      </c>
      <c r="I15" s="172"/>
      <c r="J15" s="172"/>
      <c r="K15" s="172"/>
      <c r="L15" s="172"/>
      <c r="M15" s="172"/>
    </row>
    <row r="16" spans="1:17" x14ac:dyDescent="0.3">
      <c r="A16" s="62"/>
      <c r="B16" s="175" t="s">
        <v>125</v>
      </c>
      <c r="C16" s="175"/>
      <c r="D16" s="63"/>
      <c r="E16" s="169" t="s">
        <v>126</v>
      </c>
      <c r="F16" s="169"/>
      <c r="G16" s="169"/>
      <c r="H16" s="169"/>
      <c r="I16" s="64"/>
      <c r="J16" s="168" t="s">
        <v>127</v>
      </c>
      <c r="K16" s="168"/>
      <c r="L16" s="168"/>
      <c r="M16" s="168"/>
    </row>
    <row r="17" spans="1:13" x14ac:dyDescent="0.3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</row>
    <row r="18" spans="1:13" x14ac:dyDescent="0.3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</row>
    <row r="19" spans="1:13" x14ac:dyDescent="0.3">
      <c r="A19" s="61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</row>
    <row r="20" spans="1:13" x14ac:dyDescent="0.3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</row>
    <row r="21" spans="1:13" x14ac:dyDescent="0.3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</row>
    <row r="22" spans="1:13" x14ac:dyDescent="0.3">
      <c r="A22" s="61"/>
      <c r="B22" s="169" t="s">
        <v>128</v>
      </c>
      <c r="C22" s="169"/>
      <c r="D22" s="63"/>
      <c r="E22" s="169" t="s">
        <v>129</v>
      </c>
      <c r="F22" s="169"/>
      <c r="G22" s="169"/>
      <c r="H22" s="169"/>
      <c r="I22" s="61"/>
      <c r="J22" s="169" t="s">
        <v>130</v>
      </c>
      <c r="K22" s="169"/>
      <c r="L22" s="169"/>
      <c r="M22" s="169"/>
    </row>
    <row r="23" spans="1:13" x14ac:dyDescent="0.3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</row>
  </sheetData>
  <mergeCells count="14">
    <mergeCell ref="A2:E2"/>
    <mergeCell ref="A3:E3"/>
    <mergeCell ref="A4:E4"/>
    <mergeCell ref="B16:C16"/>
    <mergeCell ref="E16:H16"/>
    <mergeCell ref="H2:L2"/>
    <mergeCell ref="H3:L3"/>
    <mergeCell ref="J16:M16"/>
    <mergeCell ref="B22:C22"/>
    <mergeCell ref="E22:H22"/>
    <mergeCell ref="J22:M22"/>
    <mergeCell ref="A6:M6"/>
    <mergeCell ref="K7:M7"/>
    <mergeCell ref="H15:M15"/>
  </mergeCells>
  <pageMargins left="0.19685039370078741" right="0.11811023622047245" top="0.47244094488188981" bottom="0.74803149606299213" header="0.31496062992125984" footer="0.31496062992125984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72"/>
  <sheetViews>
    <sheetView topLeftCell="A40" workbookViewId="0">
      <selection activeCell="C5" sqref="C5"/>
    </sheetView>
  </sheetViews>
  <sheetFormatPr defaultColWidth="9" defaultRowHeight="18.75" x14ac:dyDescent="0.3"/>
  <cols>
    <col min="1" max="1" width="4.42578125" style="11" bestFit="1" customWidth="1"/>
    <col min="2" max="2" width="41.140625" style="11" customWidth="1"/>
    <col min="3" max="3" width="10.42578125" style="11" customWidth="1"/>
    <col min="4" max="4" width="12.42578125" style="11" customWidth="1"/>
    <col min="5" max="6" width="9" style="11"/>
    <col min="7" max="7" width="16.7109375" style="11" customWidth="1"/>
    <col min="8" max="9" width="18.7109375" style="11" customWidth="1"/>
    <col min="10" max="16384" width="9" style="11"/>
  </cols>
  <sheetData>
    <row r="1" spans="1:10" x14ac:dyDescent="0.3">
      <c r="B1" s="12"/>
      <c r="I1" s="21" t="s">
        <v>111</v>
      </c>
    </row>
    <row r="2" spans="1:10" x14ac:dyDescent="0.3">
      <c r="A2" s="173" t="s">
        <v>131</v>
      </c>
      <c r="B2" s="173"/>
      <c r="C2" s="173"/>
      <c r="D2" s="91"/>
      <c r="E2" s="91"/>
      <c r="F2" s="154" t="s">
        <v>134</v>
      </c>
      <c r="G2" s="154"/>
      <c r="H2" s="154"/>
      <c r="I2" s="154"/>
      <c r="J2" s="154"/>
    </row>
    <row r="3" spans="1:10" ht="15" customHeight="1" x14ac:dyDescent="0.3">
      <c r="A3" s="174" t="s">
        <v>132</v>
      </c>
      <c r="B3" s="174"/>
      <c r="C3" s="174"/>
      <c r="D3" s="93"/>
      <c r="E3" s="93"/>
      <c r="F3" s="146" t="s">
        <v>135</v>
      </c>
      <c r="G3" s="146"/>
      <c r="H3" s="146"/>
      <c r="I3" s="146"/>
      <c r="J3" s="146"/>
    </row>
    <row r="4" spans="1:10" x14ac:dyDescent="0.3">
      <c r="A4" s="177" t="s">
        <v>133</v>
      </c>
      <c r="B4" s="177"/>
      <c r="C4" s="177"/>
      <c r="D4" s="93"/>
      <c r="E4" s="93"/>
    </row>
    <row r="5" spans="1:10" x14ac:dyDescent="0.3">
      <c r="A5" s="90"/>
      <c r="B5" s="90"/>
      <c r="C5" s="90"/>
      <c r="D5" s="90"/>
      <c r="E5" s="90"/>
    </row>
    <row r="6" spans="1:10" ht="20.25" x14ac:dyDescent="0.3">
      <c r="A6" s="170" t="s">
        <v>98</v>
      </c>
      <c r="B6" s="170"/>
      <c r="C6" s="170"/>
      <c r="D6" s="170"/>
      <c r="E6" s="170"/>
      <c r="F6" s="170"/>
      <c r="G6" s="170"/>
      <c r="H6" s="170"/>
      <c r="I6" s="170"/>
    </row>
    <row r="7" spans="1:10" x14ac:dyDescent="0.3">
      <c r="A7" s="66"/>
      <c r="B7" s="66"/>
    </row>
    <row r="8" spans="1:10" ht="47.25" x14ac:dyDescent="0.3">
      <c r="A8" s="67" t="s">
        <v>136</v>
      </c>
      <c r="B8" s="67" t="s">
        <v>137</v>
      </c>
      <c r="C8" s="67" t="s">
        <v>138</v>
      </c>
      <c r="D8" s="67" t="s">
        <v>139</v>
      </c>
      <c r="E8" s="67" t="s">
        <v>99</v>
      </c>
      <c r="F8" s="68" t="s">
        <v>100</v>
      </c>
      <c r="G8" s="68" t="s">
        <v>140</v>
      </c>
      <c r="H8" s="68" t="s">
        <v>141</v>
      </c>
      <c r="I8" s="68" t="s">
        <v>142</v>
      </c>
    </row>
    <row r="9" spans="1:10" x14ac:dyDescent="0.3">
      <c r="A9" s="68"/>
      <c r="B9" s="69" t="s">
        <v>143</v>
      </c>
      <c r="C9" s="68"/>
      <c r="D9" s="68"/>
      <c r="E9" s="68"/>
      <c r="F9" s="70"/>
      <c r="G9" s="70"/>
      <c r="H9" s="94"/>
      <c r="I9" s="95"/>
    </row>
    <row r="10" spans="1:10" x14ac:dyDescent="0.3">
      <c r="A10" s="71">
        <v>1</v>
      </c>
      <c r="B10" s="72" t="s">
        <v>665</v>
      </c>
      <c r="C10" s="80"/>
      <c r="D10" s="71">
        <v>1997</v>
      </c>
      <c r="E10" s="71" t="s">
        <v>144</v>
      </c>
      <c r="F10" s="71">
        <v>1</v>
      </c>
      <c r="G10" s="96">
        <f>+H10/F10</f>
        <v>15575000</v>
      </c>
      <c r="H10" s="97">
        <v>15575000</v>
      </c>
      <c r="I10" s="98">
        <v>0</v>
      </c>
    </row>
    <row r="11" spans="1:10" ht="31.5" x14ac:dyDescent="0.3">
      <c r="A11" s="71">
        <f>+A10+1</f>
        <v>2</v>
      </c>
      <c r="B11" s="72" t="s">
        <v>145</v>
      </c>
      <c r="C11" s="80"/>
      <c r="D11" s="71">
        <v>1997</v>
      </c>
      <c r="E11" s="71" t="s">
        <v>144</v>
      </c>
      <c r="F11" s="71">
        <v>2</v>
      </c>
      <c r="G11" s="96">
        <f t="shared" ref="G11:G74" si="0">+H11/F11</f>
        <v>15974331</v>
      </c>
      <c r="H11" s="97">
        <v>31948662</v>
      </c>
      <c r="I11" s="98">
        <v>0</v>
      </c>
    </row>
    <row r="12" spans="1:10" x14ac:dyDescent="0.3">
      <c r="A12" s="71">
        <f>+A11+1</f>
        <v>3</v>
      </c>
      <c r="B12" s="72" t="s">
        <v>146</v>
      </c>
      <c r="C12" s="80"/>
      <c r="D12" s="71">
        <v>1997</v>
      </c>
      <c r="E12" s="71" t="s">
        <v>144</v>
      </c>
      <c r="F12" s="71">
        <v>1</v>
      </c>
      <c r="G12" s="96">
        <f t="shared" si="0"/>
        <v>38604000</v>
      </c>
      <c r="H12" s="97">
        <v>38604000</v>
      </c>
      <c r="I12" s="98">
        <v>0</v>
      </c>
    </row>
    <row r="13" spans="1:10" ht="31.5" x14ac:dyDescent="0.3">
      <c r="A13" s="71">
        <f t="shared" ref="A13:A76" si="1">+A12+1</f>
        <v>4</v>
      </c>
      <c r="B13" s="72" t="s">
        <v>147</v>
      </c>
      <c r="C13" s="71"/>
      <c r="D13" s="71">
        <v>2008</v>
      </c>
      <c r="E13" s="71" t="s">
        <v>144</v>
      </c>
      <c r="F13" s="71">
        <v>7</v>
      </c>
      <c r="G13" s="96">
        <f t="shared" si="0"/>
        <v>64575000</v>
      </c>
      <c r="H13" s="97">
        <v>452025000</v>
      </c>
      <c r="I13" s="98">
        <f>H13-W13</f>
        <v>452025000</v>
      </c>
    </row>
    <row r="14" spans="1:10" ht="31.5" x14ac:dyDescent="0.3">
      <c r="A14" s="71">
        <f t="shared" si="1"/>
        <v>5</v>
      </c>
      <c r="B14" s="72" t="s">
        <v>148</v>
      </c>
      <c r="C14" s="71"/>
      <c r="D14" s="71">
        <v>2010</v>
      </c>
      <c r="E14" s="71" t="s">
        <v>149</v>
      </c>
      <c r="F14" s="71">
        <v>3</v>
      </c>
      <c r="G14" s="96">
        <f t="shared" si="0"/>
        <v>25740000</v>
      </c>
      <c r="H14" s="99">
        <v>77220000</v>
      </c>
      <c r="I14" s="98">
        <f>H14-W14</f>
        <v>77220000</v>
      </c>
    </row>
    <row r="15" spans="1:10" ht="31.5" x14ac:dyDescent="0.3">
      <c r="A15" s="71">
        <f t="shared" si="1"/>
        <v>6</v>
      </c>
      <c r="B15" s="72" t="s">
        <v>150</v>
      </c>
      <c r="C15" s="71"/>
      <c r="D15" s="71">
        <v>2001</v>
      </c>
      <c r="E15" s="71" t="s">
        <v>149</v>
      </c>
      <c r="F15" s="71">
        <v>1</v>
      </c>
      <c r="G15" s="96">
        <f t="shared" si="0"/>
        <v>40900000</v>
      </c>
      <c r="H15" s="97">
        <v>40900000</v>
      </c>
      <c r="I15" s="98">
        <v>0</v>
      </c>
    </row>
    <row r="16" spans="1:10" ht="137.25" customHeight="1" x14ac:dyDescent="0.3">
      <c r="A16" s="71">
        <f t="shared" si="1"/>
        <v>7</v>
      </c>
      <c r="B16" s="72" t="s">
        <v>151</v>
      </c>
      <c r="C16" s="71"/>
      <c r="D16" s="71">
        <v>1998</v>
      </c>
      <c r="E16" s="71" t="s">
        <v>149</v>
      </c>
      <c r="F16" s="71">
        <v>1</v>
      </c>
      <c r="G16" s="96">
        <f t="shared" si="0"/>
        <v>51315500</v>
      </c>
      <c r="H16" s="97">
        <v>51315500</v>
      </c>
      <c r="I16" s="98">
        <v>0</v>
      </c>
    </row>
    <row r="17" spans="1:9" x14ac:dyDescent="0.3">
      <c r="A17" s="71">
        <f t="shared" si="1"/>
        <v>8</v>
      </c>
      <c r="B17" s="72" t="s">
        <v>152</v>
      </c>
      <c r="C17" s="71"/>
      <c r="D17" s="71">
        <v>2010</v>
      </c>
      <c r="E17" s="71" t="s">
        <v>149</v>
      </c>
      <c r="F17" s="71">
        <v>10</v>
      </c>
      <c r="G17" s="96">
        <f t="shared" si="0"/>
        <v>9100000</v>
      </c>
      <c r="H17" s="99">
        <v>91000000</v>
      </c>
      <c r="I17" s="98">
        <f>H17-W17</f>
        <v>91000000</v>
      </c>
    </row>
    <row r="18" spans="1:9" x14ac:dyDescent="0.3">
      <c r="A18" s="71">
        <f t="shared" si="1"/>
        <v>9</v>
      </c>
      <c r="B18" s="72" t="s">
        <v>153</v>
      </c>
      <c r="C18" s="71"/>
      <c r="D18" s="71">
        <v>2009</v>
      </c>
      <c r="E18" s="71" t="s">
        <v>149</v>
      </c>
      <c r="F18" s="71">
        <v>1</v>
      </c>
      <c r="G18" s="96">
        <f t="shared" si="0"/>
        <v>15000000</v>
      </c>
      <c r="H18" s="100">
        <v>15000000</v>
      </c>
      <c r="I18" s="98">
        <v>0</v>
      </c>
    </row>
    <row r="19" spans="1:9" x14ac:dyDescent="0.3">
      <c r="A19" s="71">
        <f t="shared" si="1"/>
        <v>10</v>
      </c>
      <c r="B19" s="72" t="s">
        <v>154</v>
      </c>
      <c r="C19" s="71"/>
      <c r="D19" s="71">
        <v>2009</v>
      </c>
      <c r="E19" s="71" t="s">
        <v>149</v>
      </c>
      <c r="F19" s="71">
        <v>1</v>
      </c>
      <c r="G19" s="96">
        <f t="shared" si="0"/>
        <v>19500000</v>
      </c>
      <c r="H19" s="100">
        <v>19500000</v>
      </c>
      <c r="I19" s="98">
        <v>0</v>
      </c>
    </row>
    <row r="20" spans="1:9" x14ac:dyDescent="0.3">
      <c r="A20" s="71">
        <f t="shared" si="1"/>
        <v>11</v>
      </c>
      <c r="B20" s="72" t="s">
        <v>155</v>
      </c>
      <c r="C20" s="71"/>
      <c r="D20" s="71">
        <v>2010</v>
      </c>
      <c r="E20" s="71" t="s">
        <v>144</v>
      </c>
      <c r="F20" s="71">
        <v>10</v>
      </c>
      <c r="G20" s="96">
        <f t="shared" si="0"/>
        <v>5250000</v>
      </c>
      <c r="H20" s="99">
        <v>52500000</v>
      </c>
      <c r="I20" s="98">
        <f>H20-W20</f>
        <v>52500000</v>
      </c>
    </row>
    <row r="21" spans="1:9" x14ac:dyDescent="0.3">
      <c r="A21" s="71">
        <f t="shared" si="1"/>
        <v>12</v>
      </c>
      <c r="B21" s="72" t="s">
        <v>156</v>
      </c>
      <c r="C21" s="71"/>
      <c r="D21" s="71">
        <v>2000</v>
      </c>
      <c r="E21" s="71" t="s">
        <v>144</v>
      </c>
      <c r="F21" s="71">
        <v>2</v>
      </c>
      <c r="G21" s="96">
        <f t="shared" si="0"/>
        <v>22300000</v>
      </c>
      <c r="H21" s="97">
        <v>44600000</v>
      </c>
      <c r="I21" s="98">
        <v>0</v>
      </c>
    </row>
    <row r="22" spans="1:9" x14ac:dyDescent="0.3">
      <c r="A22" s="71">
        <f t="shared" si="1"/>
        <v>13</v>
      </c>
      <c r="B22" s="72" t="s">
        <v>157</v>
      </c>
      <c r="C22" s="71"/>
      <c r="D22" s="71">
        <v>2001</v>
      </c>
      <c r="E22" s="71" t="s">
        <v>144</v>
      </c>
      <c r="F22" s="71">
        <v>12</v>
      </c>
      <c r="G22" s="96">
        <f t="shared" si="0"/>
        <v>5000000</v>
      </c>
      <c r="H22" s="97">
        <v>60000000</v>
      </c>
      <c r="I22" s="98">
        <v>0</v>
      </c>
    </row>
    <row r="23" spans="1:9" x14ac:dyDescent="0.3">
      <c r="A23" s="71">
        <f t="shared" si="1"/>
        <v>14</v>
      </c>
      <c r="B23" s="73" t="s">
        <v>158</v>
      </c>
      <c r="C23" s="71"/>
      <c r="D23" s="71">
        <v>2011</v>
      </c>
      <c r="E23" s="71" t="s">
        <v>144</v>
      </c>
      <c r="F23" s="71">
        <v>10</v>
      </c>
      <c r="G23" s="96">
        <f t="shared" si="0"/>
        <v>7950000</v>
      </c>
      <c r="H23" s="97">
        <v>79500000</v>
      </c>
      <c r="I23" s="98">
        <f>H23-W23</f>
        <v>79500000</v>
      </c>
    </row>
    <row r="24" spans="1:9" x14ac:dyDescent="0.3">
      <c r="A24" s="71">
        <f t="shared" si="1"/>
        <v>15</v>
      </c>
      <c r="B24" s="72" t="s">
        <v>159</v>
      </c>
      <c r="C24" s="71"/>
      <c r="D24" s="71">
        <v>2000</v>
      </c>
      <c r="E24" s="71" t="s">
        <v>144</v>
      </c>
      <c r="F24" s="71">
        <v>1</v>
      </c>
      <c r="G24" s="96">
        <f t="shared" si="0"/>
        <v>6200000</v>
      </c>
      <c r="H24" s="97">
        <v>6200000</v>
      </c>
      <c r="I24" s="98">
        <v>0</v>
      </c>
    </row>
    <row r="25" spans="1:9" ht="31.5" x14ac:dyDescent="0.3">
      <c r="A25" s="71">
        <f t="shared" si="1"/>
        <v>16</v>
      </c>
      <c r="B25" s="72" t="s">
        <v>160</v>
      </c>
      <c r="C25" s="71"/>
      <c r="D25" s="71">
        <v>2008</v>
      </c>
      <c r="E25" s="71" t="s">
        <v>161</v>
      </c>
      <c r="F25" s="71">
        <v>1</v>
      </c>
      <c r="G25" s="96">
        <f t="shared" si="0"/>
        <v>532200000</v>
      </c>
      <c r="H25" s="97">
        <v>532200000</v>
      </c>
      <c r="I25" s="98">
        <f>H25-W25</f>
        <v>532200000</v>
      </c>
    </row>
    <row r="26" spans="1:9" x14ac:dyDescent="0.3">
      <c r="A26" s="71">
        <f t="shared" si="1"/>
        <v>17</v>
      </c>
      <c r="B26" s="72" t="s">
        <v>162</v>
      </c>
      <c r="C26" s="71"/>
      <c r="D26" s="71">
        <v>2008</v>
      </c>
      <c r="E26" s="71" t="s">
        <v>161</v>
      </c>
      <c r="F26" s="71">
        <v>1</v>
      </c>
      <c r="G26" s="96">
        <f t="shared" si="0"/>
        <v>8846153</v>
      </c>
      <c r="H26" s="97">
        <v>8846153</v>
      </c>
      <c r="I26" s="98">
        <v>0</v>
      </c>
    </row>
    <row r="27" spans="1:9" x14ac:dyDescent="0.3">
      <c r="A27" s="71">
        <f t="shared" si="1"/>
        <v>18</v>
      </c>
      <c r="B27" s="72" t="s">
        <v>163</v>
      </c>
      <c r="C27" s="80"/>
      <c r="D27" s="71">
        <v>1997</v>
      </c>
      <c r="E27" s="71" t="s">
        <v>144</v>
      </c>
      <c r="F27" s="71">
        <v>6</v>
      </c>
      <c r="G27" s="96">
        <f t="shared" si="0"/>
        <v>6558166.666666667</v>
      </c>
      <c r="H27" s="97">
        <v>39349000</v>
      </c>
      <c r="I27" s="98">
        <v>0</v>
      </c>
    </row>
    <row r="28" spans="1:9" x14ac:dyDescent="0.3">
      <c r="A28" s="71">
        <f t="shared" si="1"/>
        <v>19</v>
      </c>
      <c r="B28" s="72" t="s">
        <v>164</v>
      </c>
      <c r="C28" s="71"/>
      <c r="D28" s="71">
        <v>2010</v>
      </c>
      <c r="E28" s="71" t="s">
        <v>144</v>
      </c>
      <c r="F28" s="71">
        <v>1</v>
      </c>
      <c r="G28" s="96">
        <f t="shared" si="0"/>
        <v>123000000</v>
      </c>
      <c r="H28" s="99">
        <v>123000000</v>
      </c>
      <c r="I28" s="98">
        <f>H28-W28</f>
        <v>123000000</v>
      </c>
    </row>
    <row r="29" spans="1:9" x14ac:dyDescent="0.3">
      <c r="A29" s="71">
        <f t="shared" si="1"/>
        <v>20</v>
      </c>
      <c r="B29" s="72" t="s">
        <v>165</v>
      </c>
      <c r="C29" s="71"/>
      <c r="D29" s="71">
        <v>1999</v>
      </c>
      <c r="E29" s="71" t="s">
        <v>144</v>
      </c>
      <c r="F29" s="71">
        <v>1</v>
      </c>
      <c r="G29" s="96">
        <f t="shared" si="0"/>
        <v>53390000</v>
      </c>
      <c r="H29" s="97">
        <v>53390000</v>
      </c>
      <c r="I29" s="98">
        <v>0</v>
      </c>
    </row>
    <row r="30" spans="1:9" ht="47.25" x14ac:dyDescent="0.3">
      <c r="A30" s="71">
        <f t="shared" si="1"/>
        <v>21</v>
      </c>
      <c r="B30" s="72" t="s">
        <v>166</v>
      </c>
      <c r="C30" s="71"/>
      <c r="D30" s="71">
        <v>2006</v>
      </c>
      <c r="E30" s="71" t="s">
        <v>144</v>
      </c>
      <c r="F30" s="71">
        <v>1</v>
      </c>
      <c r="G30" s="96">
        <f t="shared" si="0"/>
        <v>39440000</v>
      </c>
      <c r="H30" s="97">
        <v>39440000</v>
      </c>
      <c r="I30" s="98">
        <v>0</v>
      </c>
    </row>
    <row r="31" spans="1:9" ht="31.5" x14ac:dyDescent="0.3">
      <c r="A31" s="71">
        <f t="shared" si="1"/>
        <v>22</v>
      </c>
      <c r="B31" s="72" t="s">
        <v>167</v>
      </c>
      <c r="C31" s="71"/>
      <c r="D31" s="71">
        <v>2008</v>
      </c>
      <c r="E31" s="71" t="s">
        <v>144</v>
      </c>
      <c r="F31" s="71">
        <v>2</v>
      </c>
      <c r="G31" s="96">
        <f t="shared" si="0"/>
        <v>17000000</v>
      </c>
      <c r="H31" s="100">
        <v>34000000</v>
      </c>
      <c r="I31" s="98">
        <v>0</v>
      </c>
    </row>
    <row r="32" spans="1:9" x14ac:dyDescent="0.3">
      <c r="A32" s="71">
        <f t="shared" si="1"/>
        <v>23</v>
      </c>
      <c r="B32" s="72" t="s">
        <v>168</v>
      </c>
      <c r="C32" s="80"/>
      <c r="D32" s="71">
        <v>1985</v>
      </c>
      <c r="E32" s="71" t="s">
        <v>144</v>
      </c>
      <c r="F32" s="71">
        <v>1</v>
      </c>
      <c r="G32" s="96">
        <f t="shared" si="0"/>
        <v>10000000</v>
      </c>
      <c r="H32" s="97">
        <v>10000000</v>
      </c>
      <c r="I32" s="98">
        <v>0</v>
      </c>
    </row>
    <row r="33" spans="1:9" ht="126" x14ac:dyDescent="0.3">
      <c r="A33" s="71">
        <f t="shared" si="1"/>
        <v>24</v>
      </c>
      <c r="B33" s="72" t="s">
        <v>169</v>
      </c>
      <c r="C33" s="71"/>
      <c r="D33" s="71">
        <v>2006</v>
      </c>
      <c r="E33" s="71" t="s">
        <v>144</v>
      </c>
      <c r="F33" s="71">
        <v>1</v>
      </c>
      <c r="G33" s="96">
        <f t="shared" si="0"/>
        <v>75000000</v>
      </c>
      <c r="H33" s="97">
        <v>75000000</v>
      </c>
      <c r="I33" s="98">
        <v>0</v>
      </c>
    </row>
    <row r="34" spans="1:9" x14ac:dyDescent="0.3">
      <c r="A34" s="71">
        <f t="shared" si="1"/>
        <v>25</v>
      </c>
      <c r="B34" s="72" t="s">
        <v>170</v>
      </c>
      <c r="C34" s="71"/>
      <c r="D34" s="71">
        <v>2000</v>
      </c>
      <c r="E34" s="71" t="s">
        <v>144</v>
      </c>
      <c r="F34" s="71">
        <v>1</v>
      </c>
      <c r="G34" s="96">
        <f t="shared" si="0"/>
        <v>38210000</v>
      </c>
      <c r="H34" s="97">
        <v>38210000</v>
      </c>
      <c r="I34" s="98">
        <v>0</v>
      </c>
    </row>
    <row r="35" spans="1:9" ht="31.5" x14ac:dyDescent="0.3">
      <c r="A35" s="71">
        <f t="shared" si="1"/>
        <v>26</v>
      </c>
      <c r="B35" s="72" t="s">
        <v>171</v>
      </c>
      <c r="C35" s="71"/>
      <c r="D35" s="71">
        <v>2003</v>
      </c>
      <c r="E35" s="71" t="s">
        <v>144</v>
      </c>
      <c r="F35" s="71">
        <v>1</v>
      </c>
      <c r="G35" s="96">
        <f t="shared" si="0"/>
        <v>15500000</v>
      </c>
      <c r="H35" s="97">
        <v>15500000</v>
      </c>
      <c r="I35" s="98">
        <v>0</v>
      </c>
    </row>
    <row r="36" spans="1:9" ht="31.5" x14ac:dyDescent="0.3">
      <c r="A36" s="71">
        <f t="shared" si="1"/>
        <v>27</v>
      </c>
      <c r="B36" s="72" t="s">
        <v>172</v>
      </c>
      <c r="C36" s="71" t="s">
        <v>173</v>
      </c>
      <c r="D36" s="71">
        <v>2016</v>
      </c>
      <c r="E36" s="71" t="s">
        <v>144</v>
      </c>
      <c r="F36" s="71">
        <v>10</v>
      </c>
      <c r="G36" s="96">
        <f t="shared" si="0"/>
        <v>83783000</v>
      </c>
      <c r="H36" s="100">
        <v>837830000</v>
      </c>
      <c r="I36" s="98">
        <f>H36-W36</f>
        <v>837830000</v>
      </c>
    </row>
    <row r="37" spans="1:9" x14ac:dyDescent="0.3">
      <c r="A37" s="71">
        <f t="shared" si="1"/>
        <v>28</v>
      </c>
      <c r="B37" s="72" t="s">
        <v>174</v>
      </c>
      <c r="C37" s="71"/>
      <c r="D37" s="71">
        <v>2001</v>
      </c>
      <c r="E37" s="71" t="s">
        <v>144</v>
      </c>
      <c r="F37" s="71">
        <v>1</v>
      </c>
      <c r="G37" s="96">
        <f t="shared" si="0"/>
        <v>49700000</v>
      </c>
      <c r="H37" s="97">
        <v>49700000</v>
      </c>
      <c r="I37" s="98">
        <v>0</v>
      </c>
    </row>
    <row r="38" spans="1:9" x14ac:dyDescent="0.3">
      <c r="A38" s="71">
        <f t="shared" si="1"/>
        <v>29</v>
      </c>
      <c r="B38" s="72" t="s">
        <v>175</v>
      </c>
      <c r="C38" s="71"/>
      <c r="D38" s="71">
        <v>2001</v>
      </c>
      <c r="E38" s="71" t="s">
        <v>144</v>
      </c>
      <c r="F38" s="71">
        <v>2</v>
      </c>
      <c r="G38" s="96">
        <f t="shared" si="0"/>
        <v>32500000</v>
      </c>
      <c r="H38" s="97">
        <v>65000000</v>
      </c>
      <c r="I38" s="98">
        <v>0</v>
      </c>
    </row>
    <row r="39" spans="1:9" x14ac:dyDescent="0.3">
      <c r="A39" s="71">
        <f t="shared" si="1"/>
        <v>30</v>
      </c>
      <c r="B39" s="72" t="s">
        <v>175</v>
      </c>
      <c r="C39" s="71"/>
      <c r="D39" s="71">
        <v>2002</v>
      </c>
      <c r="E39" s="71" t="s">
        <v>144</v>
      </c>
      <c r="F39" s="71">
        <v>2</v>
      </c>
      <c r="G39" s="96">
        <f t="shared" si="0"/>
        <v>29350000</v>
      </c>
      <c r="H39" s="97">
        <v>58700000</v>
      </c>
      <c r="I39" s="98">
        <v>0</v>
      </c>
    </row>
    <row r="40" spans="1:9" x14ac:dyDescent="0.3">
      <c r="A40" s="71">
        <f t="shared" si="1"/>
        <v>31</v>
      </c>
      <c r="B40" s="72" t="s">
        <v>176</v>
      </c>
      <c r="C40" s="71"/>
      <c r="D40" s="71">
        <v>2002</v>
      </c>
      <c r="E40" s="71" t="s">
        <v>144</v>
      </c>
      <c r="F40" s="71">
        <v>7</v>
      </c>
      <c r="G40" s="96">
        <f t="shared" si="0"/>
        <v>5000000</v>
      </c>
      <c r="H40" s="97">
        <v>35000000</v>
      </c>
      <c r="I40" s="98">
        <v>0</v>
      </c>
    </row>
    <row r="41" spans="1:9" ht="31.5" x14ac:dyDescent="0.3">
      <c r="A41" s="71">
        <f t="shared" si="1"/>
        <v>32</v>
      </c>
      <c r="B41" s="72" t="s">
        <v>177</v>
      </c>
      <c r="C41" s="71"/>
      <c r="D41" s="71">
        <v>2001</v>
      </c>
      <c r="E41" s="71" t="s">
        <v>144</v>
      </c>
      <c r="F41" s="71">
        <v>1</v>
      </c>
      <c r="G41" s="96">
        <f t="shared" si="0"/>
        <v>46200000</v>
      </c>
      <c r="H41" s="97">
        <v>46200000</v>
      </c>
      <c r="I41" s="98">
        <v>0</v>
      </c>
    </row>
    <row r="42" spans="1:9" x14ac:dyDescent="0.3">
      <c r="A42" s="71">
        <f t="shared" si="1"/>
        <v>33</v>
      </c>
      <c r="B42" s="72" t="s">
        <v>178</v>
      </c>
      <c r="C42" s="71"/>
      <c r="D42" s="71">
        <v>2006</v>
      </c>
      <c r="E42" s="71" t="s">
        <v>144</v>
      </c>
      <c r="F42" s="71">
        <v>1</v>
      </c>
      <c r="G42" s="96">
        <f t="shared" si="0"/>
        <v>5950000</v>
      </c>
      <c r="H42" s="100">
        <v>5950000</v>
      </c>
      <c r="I42" s="98">
        <v>0</v>
      </c>
    </row>
    <row r="43" spans="1:9" x14ac:dyDescent="0.3">
      <c r="A43" s="71">
        <f t="shared" si="1"/>
        <v>34</v>
      </c>
      <c r="B43" s="72" t="s">
        <v>179</v>
      </c>
      <c r="C43" s="71"/>
      <c r="D43" s="71">
        <v>2007</v>
      </c>
      <c r="E43" s="71" t="s">
        <v>144</v>
      </c>
      <c r="F43" s="71">
        <v>1</v>
      </c>
      <c r="G43" s="96">
        <f t="shared" si="0"/>
        <v>6500000</v>
      </c>
      <c r="H43" s="97">
        <v>6500000</v>
      </c>
      <c r="I43" s="98">
        <v>0</v>
      </c>
    </row>
    <row r="44" spans="1:9" x14ac:dyDescent="0.3">
      <c r="A44" s="71">
        <f t="shared" si="1"/>
        <v>35</v>
      </c>
      <c r="B44" s="72" t="s">
        <v>180</v>
      </c>
      <c r="C44" s="71"/>
      <c r="D44" s="71">
        <v>2003</v>
      </c>
      <c r="E44" s="71" t="s">
        <v>144</v>
      </c>
      <c r="F44" s="71">
        <v>1</v>
      </c>
      <c r="G44" s="96">
        <f t="shared" si="0"/>
        <v>6500000</v>
      </c>
      <c r="H44" s="97">
        <v>6500000</v>
      </c>
      <c r="I44" s="98">
        <v>0</v>
      </c>
    </row>
    <row r="45" spans="1:9" x14ac:dyDescent="0.3">
      <c r="A45" s="71">
        <f t="shared" si="1"/>
        <v>36</v>
      </c>
      <c r="B45" s="72" t="s">
        <v>181</v>
      </c>
      <c r="C45" s="80"/>
      <c r="D45" s="71">
        <v>1985</v>
      </c>
      <c r="E45" s="71" t="s">
        <v>144</v>
      </c>
      <c r="F45" s="71">
        <v>1</v>
      </c>
      <c r="G45" s="96">
        <f t="shared" si="0"/>
        <v>23190000</v>
      </c>
      <c r="H45" s="97">
        <v>23190000</v>
      </c>
      <c r="I45" s="98">
        <v>0</v>
      </c>
    </row>
    <row r="46" spans="1:9" x14ac:dyDescent="0.3">
      <c r="A46" s="71">
        <f t="shared" si="1"/>
        <v>37</v>
      </c>
      <c r="B46" s="72" t="s">
        <v>182</v>
      </c>
      <c r="C46" s="80"/>
      <c r="D46" s="71">
        <v>1985</v>
      </c>
      <c r="E46" s="71" t="s">
        <v>144</v>
      </c>
      <c r="F46" s="71">
        <v>3</v>
      </c>
      <c r="G46" s="96">
        <f t="shared" si="0"/>
        <v>11035000</v>
      </c>
      <c r="H46" s="97">
        <v>33105000</v>
      </c>
      <c r="I46" s="98">
        <v>0</v>
      </c>
    </row>
    <row r="47" spans="1:9" x14ac:dyDescent="0.3">
      <c r="A47" s="71">
        <f t="shared" si="1"/>
        <v>38</v>
      </c>
      <c r="B47" s="72" t="s">
        <v>183</v>
      </c>
      <c r="C47" s="80"/>
      <c r="D47" s="71">
        <v>1985</v>
      </c>
      <c r="E47" s="71" t="s">
        <v>144</v>
      </c>
      <c r="F47" s="71">
        <v>1</v>
      </c>
      <c r="G47" s="96">
        <f t="shared" si="0"/>
        <v>11035000</v>
      </c>
      <c r="H47" s="97">
        <v>11035000</v>
      </c>
      <c r="I47" s="98">
        <v>0</v>
      </c>
    </row>
    <row r="48" spans="1:9" x14ac:dyDescent="0.3">
      <c r="A48" s="71">
        <f t="shared" si="1"/>
        <v>39</v>
      </c>
      <c r="B48" s="72" t="s">
        <v>184</v>
      </c>
      <c r="C48" s="80"/>
      <c r="D48" s="71">
        <v>1985</v>
      </c>
      <c r="E48" s="71" t="s">
        <v>144</v>
      </c>
      <c r="F48" s="71">
        <v>1</v>
      </c>
      <c r="G48" s="96">
        <f t="shared" si="0"/>
        <v>11035000</v>
      </c>
      <c r="H48" s="97">
        <v>11035000</v>
      </c>
      <c r="I48" s="98">
        <v>0</v>
      </c>
    </row>
    <row r="49" spans="1:9" x14ac:dyDescent="0.3">
      <c r="A49" s="71">
        <f t="shared" si="1"/>
        <v>40</v>
      </c>
      <c r="B49" s="72" t="s">
        <v>185</v>
      </c>
      <c r="C49" s="80"/>
      <c r="D49" s="71">
        <v>1985</v>
      </c>
      <c r="E49" s="71" t="s">
        <v>144</v>
      </c>
      <c r="F49" s="71">
        <v>2</v>
      </c>
      <c r="G49" s="96">
        <f t="shared" si="0"/>
        <v>6000000</v>
      </c>
      <c r="H49" s="97">
        <v>12000000</v>
      </c>
      <c r="I49" s="98">
        <v>0</v>
      </c>
    </row>
    <row r="50" spans="1:9" x14ac:dyDescent="0.3">
      <c r="A50" s="71">
        <f t="shared" si="1"/>
        <v>41</v>
      </c>
      <c r="B50" s="72" t="s">
        <v>186</v>
      </c>
      <c r="C50" s="80"/>
      <c r="D50" s="71">
        <v>1985</v>
      </c>
      <c r="E50" s="71" t="s">
        <v>144</v>
      </c>
      <c r="F50" s="71">
        <v>1</v>
      </c>
      <c r="G50" s="96">
        <f t="shared" si="0"/>
        <v>6000000</v>
      </c>
      <c r="H50" s="97">
        <v>6000000</v>
      </c>
      <c r="I50" s="98">
        <v>0</v>
      </c>
    </row>
    <row r="51" spans="1:9" x14ac:dyDescent="0.3">
      <c r="A51" s="71">
        <f t="shared" si="1"/>
        <v>42</v>
      </c>
      <c r="B51" s="72" t="s">
        <v>187</v>
      </c>
      <c r="C51" s="80"/>
      <c r="D51" s="71">
        <v>1985</v>
      </c>
      <c r="E51" s="71" t="s">
        <v>144</v>
      </c>
      <c r="F51" s="71">
        <v>1</v>
      </c>
      <c r="G51" s="96">
        <f t="shared" si="0"/>
        <v>6000000</v>
      </c>
      <c r="H51" s="97">
        <v>6000000</v>
      </c>
      <c r="I51" s="98">
        <v>0</v>
      </c>
    </row>
    <row r="52" spans="1:9" ht="47.25" x14ac:dyDescent="0.3">
      <c r="A52" s="71">
        <f t="shared" si="1"/>
        <v>43</v>
      </c>
      <c r="B52" s="72" t="s">
        <v>188</v>
      </c>
      <c r="C52" s="80"/>
      <c r="D52" s="71">
        <v>1985</v>
      </c>
      <c r="E52" s="71" t="s">
        <v>144</v>
      </c>
      <c r="F52" s="71">
        <v>1</v>
      </c>
      <c r="G52" s="96">
        <f t="shared" si="0"/>
        <v>47000000</v>
      </c>
      <c r="H52" s="97">
        <v>47000000</v>
      </c>
      <c r="I52" s="98">
        <v>0</v>
      </c>
    </row>
    <row r="53" spans="1:9" x14ac:dyDescent="0.3">
      <c r="A53" s="71">
        <f t="shared" si="1"/>
        <v>44</v>
      </c>
      <c r="B53" s="72" t="s">
        <v>189</v>
      </c>
      <c r="C53" s="71"/>
      <c r="D53" s="71">
        <v>2009</v>
      </c>
      <c r="E53" s="71" t="s">
        <v>144</v>
      </c>
      <c r="F53" s="71">
        <v>1</v>
      </c>
      <c r="G53" s="96">
        <f t="shared" si="0"/>
        <v>83000000</v>
      </c>
      <c r="H53" s="97">
        <v>83000000</v>
      </c>
      <c r="I53" s="98">
        <f>H53-W53</f>
        <v>83000000</v>
      </c>
    </row>
    <row r="54" spans="1:9" x14ac:dyDescent="0.3">
      <c r="A54" s="71">
        <f t="shared" si="1"/>
        <v>45</v>
      </c>
      <c r="B54" s="72" t="s">
        <v>190</v>
      </c>
      <c r="C54" s="71"/>
      <c r="D54" s="71">
        <v>2001</v>
      </c>
      <c r="E54" s="71" t="s">
        <v>144</v>
      </c>
      <c r="F54" s="71">
        <v>1</v>
      </c>
      <c r="G54" s="96">
        <f t="shared" si="0"/>
        <v>11550000</v>
      </c>
      <c r="H54" s="97">
        <v>11550000</v>
      </c>
      <c r="I54" s="98">
        <v>0</v>
      </c>
    </row>
    <row r="55" spans="1:9" ht="31.5" x14ac:dyDescent="0.3">
      <c r="A55" s="71">
        <f t="shared" si="1"/>
        <v>46</v>
      </c>
      <c r="B55" s="72" t="s">
        <v>191</v>
      </c>
      <c r="C55" s="71"/>
      <c r="D55" s="71">
        <v>2008</v>
      </c>
      <c r="E55" s="71" t="s">
        <v>144</v>
      </c>
      <c r="F55" s="71">
        <v>1</v>
      </c>
      <c r="G55" s="96">
        <f t="shared" si="0"/>
        <v>698040000</v>
      </c>
      <c r="H55" s="97">
        <v>698040000</v>
      </c>
      <c r="I55" s="98">
        <f>H55-W55</f>
        <v>698040000</v>
      </c>
    </row>
    <row r="56" spans="1:9" ht="31.5" x14ac:dyDescent="0.3">
      <c r="A56" s="71">
        <f t="shared" si="1"/>
        <v>47</v>
      </c>
      <c r="B56" s="72" t="s">
        <v>192</v>
      </c>
      <c r="C56" s="71"/>
      <c r="D56" s="71">
        <v>2008</v>
      </c>
      <c r="E56" s="71" t="s">
        <v>144</v>
      </c>
      <c r="F56" s="71">
        <v>1</v>
      </c>
      <c r="G56" s="96">
        <f t="shared" si="0"/>
        <v>1607340000</v>
      </c>
      <c r="H56" s="97">
        <v>1607340000</v>
      </c>
      <c r="I56" s="98">
        <f>H56-W56</f>
        <v>1607340000</v>
      </c>
    </row>
    <row r="57" spans="1:9" x14ac:dyDescent="0.3">
      <c r="A57" s="71">
        <f t="shared" si="1"/>
        <v>48</v>
      </c>
      <c r="B57" s="72" t="s">
        <v>193</v>
      </c>
      <c r="C57" s="80"/>
      <c r="D57" s="71">
        <v>1985</v>
      </c>
      <c r="E57" s="71" t="s">
        <v>144</v>
      </c>
      <c r="F57" s="71">
        <v>1</v>
      </c>
      <c r="G57" s="96">
        <f t="shared" si="0"/>
        <v>29000000</v>
      </c>
      <c r="H57" s="97">
        <v>29000000</v>
      </c>
      <c r="I57" s="98">
        <v>0</v>
      </c>
    </row>
    <row r="58" spans="1:9" x14ac:dyDescent="0.3">
      <c r="A58" s="71">
        <f t="shared" si="1"/>
        <v>49</v>
      </c>
      <c r="B58" s="72" t="s">
        <v>194</v>
      </c>
      <c r="C58" s="80"/>
      <c r="D58" s="71">
        <v>1985</v>
      </c>
      <c r="E58" s="71" t="s">
        <v>144</v>
      </c>
      <c r="F58" s="71">
        <v>1</v>
      </c>
      <c r="G58" s="96">
        <f t="shared" si="0"/>
        <v>23050000</v>
      </c>
      <c r="H58" s="97">
        <v>23050000</v>
      </c>
      <c r="I58" s="98">
        <v>0</v>
      </c>
    </row>
    <row r="59" spans="1:9" x14ac:dyDescent="0.3">
      <c r="A59" s="71">
        <f t="shared" si="1"/>
        <v>50</v>
      </c>
      <c r="B59" s="72" t="s">
        <v>195</v>
      </c>
      <c r="C59" s="80"/>
      <c r="D59" s="71">
        <v>1985</v>
      </c>
      <c r="E59" s="71" t="s">
        <v>144</v>
      </c>
      <c r="F59" s="71">
        <v>3</v>
      </c>
      <c r="G59" s="96">
        <f t="shared" si="0"/>
        <v>28000000</v>
      </c>
      <c r="H59" s="97">
        <v>84000000</v>
      </c>
      <c r="I59" s="98">
        <v>0</v>
      </c>
    </row>
    <row r="60" spans="1:9" x14ac:dyDescent="0.3">
      <c r="A60" s="71">
        <f t="shared" si="1"/>
        <v>51</v>
      </c>
      <c r="B60" s="73" t="s">
        <v>196</v>
      </c>
      <c r="C60" s="71"/>
      <c r="D60" s="71">
        <v>2010</v>
      </c>
      <c r="E60" s="71" t="s">
        <v>144</v>
      </c>
      <c r="F60" s="71">
        <v>10</v>
      </c>
      <c r="G60" s="96">
        <f t="shared" si="0"/>
        <v>230000000</v>
      </c>
      <c r="H60" s="99">
        <v>2300000000</v>
      </c>
      <c r="I60" s="98">
        <f>H60-W60</f>
        <v>2300000000</v>
      </c>
    </row>
    <row r="61" spans="1:9" ht="31.5" x14ac:dyDescent="0.3">
      <c r="A61" s="71">
        <f t="shared" si="1"/>
        <v>52</v>
      </c>
      <c r="B61" s="72" t="s">
        <v>197</v>
      </c>
      <c r="C61" s="71"/>
      <c r="D61" s="71">
        <v>2011</v>
      </c>
      <c r="E61" s="71" t="s">
        <v>144</v>
      </c>
      <c r="F61" s="71">
        <v>1</v>
      </c>
      <c r="G61" s="96">
        <f t="shared" si="0"/>
        <v>1066607000</v>
      </c>
      <c r="H61" s="97">
        <v>1066607000</v>
      </c>
      <c r="I61" s="98">
        <f>H61-W61</f>
        <v>1066607000</v>
      </c>
    </row>
    <row r="62" spans="1:9" x14ac:dyDescent="0.3">
      <c r="A62" s="71">
        <f t="shared" si="1"/>
        <v>53</v>
      </c>
      <c r="B62" s="72" t="s">
        <v>198</v>
      </c>
      <c r="C62" s="71"/>
      <c r="D62" s="71">
        <v>2007</v>
      </c>
      <c r="E62" s="71" t="s">
        <v>144</v>
      </c>
      <c r="F62" s="71">
        <v>1</v>
      </c>
      <c r="G62" s="96">
        <f t="shared" si="0"/>
        <v>1321950000</v>
      </c>
      <c r="H62" s="97">
        <v>1321950000</v>
      </c>
      <c r="I62" s="98">
        <v>0</v>
      </c>
    </row>
    <row r="63" spans="1:9" x14ac:dyDescent="0.3">
      <c r="A63" s="71">
        <f t="shared" si="1"/>
        <v>54</v>
      </c>
      <c r="B63" s="72" t="s">
        <v>199</v>
      </c>
      <c r="C63" s="71"/>
      <c r="D63" s="71">
        <v>2008</v>
      </c>
      <c r="E63" s="71" t="s">
        <v>144</v>
      </c>
      <c r="F63" s="71">
        <v>2</v>
      </c>
      <c r="G63" s="96">
        <f t="shared" si="0"/>
        <v>935025000</v>
      </c>
      <c r="H63" s="97">
        <v>1870050000</v>
      </c>
      <c r="I63" s="98">
        <f>H63-W63</f>
        <v>1870050000</v>
      </c>
    </row>
    <row r="64" spans="1:9" x14ac:dyDescent="0.3">
      <c r="A64" s="71">
        <f t="shared" si="1"/>
        <v>55</v>
      </c>
      <c r="B64" s="72" t="s">
        <v>200</v>
      </c>
      <c r="C64" s="71"/>
      <c r="D64" s="71">
        <v>2007</v>
      </c>
      <c r="E64" s="71" t="s">
        <v>144</v>
      </c>
      <c r="F64" s="71">
        <v>1</v>
      </c>
      <c r="G64" s="96">
        <f t="shared" si="0"/>
        <v>437325000</v>
      </c>
      <c r="H64" s="97">
        <v>437325000</v>
      </c>
      <c r="I64" s="98">
        <v>0</v>
      </c>
    </row>
    <row r="65" spans="1:9" x14ac:dyDescent="0.3">
      <c r="A65" s="71">
        <f t="shared" si="1"/>
        <v>56</v>
      </c>
      <c r="B65" s="72" t="s">
        <v>201</v>
      </c>
      <c r="C65" s="71"/>
      <c r="D65" s="71">
        <v>2002</v>
      </c>
      <c r="E65" s="71" t="s">
        <v>144</v>
      </c>
      <c r="F65" s="71">
        <v>1</v>
      </c>
      <c r="G65" s="96">
        <f t="shared" si="0"/>
        <v>46000000</v>
      </c>
      <c r="H65" s="97">
        <v>46000000</v>
      </c>
      <c r="I65" s="98">
        <v>0</v>
      </c>
    </row>
    <row r="66" spans="1:9" x14ac:dyDescent="0.3">
      <c r="A66" s="71">
        <f t="shared" si="1"/>
        <v>57</v>
      </c>
      <c r="B66" s="72" t="s">
        <v>202</v>
      </c>
      <c r="C66" s="71"/>
      <c r="D66" s="71">
        <v>2002</v>
      </c>
      <c r="E66" s="71" t="s">
        <v>144</v>
      </c>
      <c r="F66" s="71">
        <v>2</v>
      </c>
      <c r="G66" s="96">
        <f t="shared" si="0"/>
        <v>46000000</v>
      </c>
      <c r="H66" s="101">
        <v>92000000</v>
      </c>
      <c r="I66" s="98">
        <v>0</v>
      </c>
    </row>
    <row r="67" spans="1:9" x14ac:dyDescent="0.3">
      <c r="A67" s="71">
        <f t="shared" si="1"/>
        <v>58</v>
      </c>
      <c r="B67" s="72" t="s">
        <v>203</v>
      </c>
      <c r="C67" s="71"/>
      <c r="D67" s="71">
        <v>2010</v>
      </c>
      <c r="E67" s="71" t="s">
        <v>144</v>
      </c>
      <c r="F67" s="71">
        <v>13</v>
      </c>
      <c r="G67" s="96">
        <f t="shared" si="0"/>
        <v>272000000</v>
      </c>
      <c r="H67" s="99">
        <v>3536000000</v>
      </c>
      <c r="I67" s="98">
        <f>H67-W67</f>
        <v>3536000000</v>
      </c>
    </row>
    <row r="68" spans="1:9" x14ac:dyDescent="0.3">
      <c r="A68" s="71">
        <f t="shared" si="1"/>
        <v>59</v>
      </c>
      <c r="B68" s="72" t="s">
        <v>204</v>
      </c>
      <c r="C68" s="71"/>
      <c r="D68" s="71">
        <v>2002</v>
      </c>
      <c r="E68" s="71" t="s">
        <v>144</v>
      </c>
      <c r="F68" s="71">
        <v>1</v>
      </c>
      <c r="G68" s="96">
        <f t="shared" si="0"/>
        <v>46000000</v>
      </c>
      <c r="H68" s="97">
        <v>46000000</v>
      </c>
      <c r="I68" s="98">
        <v>0</v>
      </c>
    </row>
    <row r="69" spans="1:9" x14ac:dyDescent="0.3">
      <c r="A69" s="71">
        <f t="shared" si="1"/>
        <v>60</v>
      </c>
      <c r="B69" s="72" t="s">
        <v>205</v>
      </c>
      <c r="C69" s="71"/>
      <c r="D69" s="71">
        <v>2008</v>
      </c>
      <c r="E69" s="71" t="s">
        <v>149</v>
      </c>
      <c r="F69" s="71">
        <v>9</v>
      </c>
      <c r="G69" s="96">
        <f t="shared" si="0"/>
        <v>8300000</v>
      </c>
      <c r="H69" s="97">
        <v>74700000</v>
      </c>
      <c r="I69" s="98">
        <v>0</v>
      </c>
    </row>
    <row r="70" spans="1:9" x14ac:dyDescent="0.3">
      <c r="A70" s="71">
        <f t="shared" si="1"/>
        <v>61</v>
      </c>
      <c r="B70" s="72" t="s">
        <v>206</v>
      </c>
      <c r="C70" s="71"/>
      <c r="D70" s="71">
        <v>2014</v>
      </c>
      <c r="E70" s="71" t="s">
        <v>149</v>
      </c>
      <c r="F70" s="71">
        <v>51</v>
      </c>
      <c r="G70" s="96">
        <f t="shared" si="0"/>
        <v>12353000</v>
      </c>
      <c r="H70" s="100">
        <v>630003000</v>
      </c>
      <c r="I70" s="98">
        <f>H70-W70</f>
        <v>630003000</v>
      </c>
    </row>
    <row r="71" spans="1:9" ht="32.25" x14ac:dyDescent="0.3">
      <c r="A71" s="71">
        <f t="shared" si="1"/>
        <v>62</v>
      </c>
      <c r="B71" s="74" t="s">
        <v>207</v>
      </c>
      <c r="C71" s="71"/>
      <c r="D71" s="71">
        <v>2012</v>
      </c>
      <c r="E71" s="71" t="s">
        <v>149</v>
      </c>
      <c r="F71" s="71">
        <v>51</v>
      </c>
      <c r="G71" s="96">
        <f t="shared" si="0"/>
        <v>13335000</v>
      </c>
      <c r="H71" s="102">
        <v>680085000</v>
      </c>
      <c r="I71" s="98">
        <v>0</v>
      </c>
    </row>
    <row r="72" spans="1:9" x14ac:dyDescent="0.3">
      <c r="A72" s="71">
        <f t="shared" si="1"/>
        <v>63</v>
      </c>
      <c r="B72" s="72" t="s">
        <v>208</v>
      </c>
      <c r="C72" s="71"/>
      <c r="D72" s="71">
        <v>2011</v>
      </c>
      <c r="E72" s="71" t="s">
        <v>149</v>
      </c>
      <c r="F72" s="71">
        <v>1</v>
      </c>
      <c r="G72" s="96">
        <f t="shared" si="0"/>
        <v>13750000</v>
      </c>
      <c r="H72" s="97">
        <v>13750000</v>
      </c>
      <c r="I72" s="98">
        <v>0</v>
      </c>
    </row>
    <row r="73" spans="1:9" x14ac:dyDescent="0.3">
      <c r="A73" s="71">
        <f t="shared" si="1"/>
        <v>64</v>
      </c>
      <c r="B73" s="72" t="s">
        <v>209</v>
      </c>
      <c r="C73" s="71"/>
      <c r="D73" s="71">
        <v>2008</v>
      </c>
      <c r="E73" s="71" t="s">
        <v>149</v>
      </c>
      <c r="F73" s="71">
        <v>49</v>
      </c>
      <c r="G73" s="96">
        <f t="shared" si="0"/>
        <v>9807000</v>
      </c>
      <c r="H73" s="97">
        <v>480543000</v>
      </c>
      <c r="I73" s="98">
        <v>0</v>
      </c>
    </row>
    <row r="74" spans="1:9" ht="31.5" x14ac:dyDescent="0.3">
      <c r="A74" s="71">
        <f t="shared" si="1"/>
        <v>65</v>
      </c>
      <c r="B74" s="72" t="s">
        <v>210</v>
      </c>
      <c r="C74" s="71"/>
      <c r="D74" s="71">
        <v>2010</v>
      </c>
      <c r="E74" s="71" t="s">
        <v>149</v>
      </c>
      <c r="F74" s="71">
        <v>1</v>
      </c>
      <c r="G74" s="96">
        <f t="shared" si="0"/>
        <v>20783400</v>
      </c>
      <c r="H74" s="99">
        <v>20783400</v>
      </c>
      <c r="I74" s="98">
        <v>0</v>
      </c>
    </row>
    <row r="75" spans="1:9" ht="31.5" x14ac:dyDescent="0.3">
      <c r="A75" s="71">
        <f t="shared" si="1"/>
        <v>66</v>
      </c>
      <c r="B75" s="72" t="s">
        <v>211</v>
      </c>
      <c r="C75" s="71"/>
      <c r="D75" s="71">
        <v>2002</v>
      </c>
      <c r="E75" s="71" t="s">
        <v>144</v>
      </c>
      <c r="F75" s="71">
        <v>1</v>
      </c>
      <c r="G75" s="96">
        <f t="shared" ref="G75:G138" si="2">+H75/F75</f>
        <v>11385500</v>
      </c>
      <c r="H75" s="97">
        <v>11385500</v>
      </c>
      <c r="I75" s="98">
        <v>0</v>
      </c>
    </row>
    <row r="76" spans="1:9" x14ac:dyDescent="0.3">
      <c r="A76" s="71">
        <f t="shared" si="1"/>
        <v>67</v>
      </c>
      <c r="B76" s="72" t="s">
        <v>212</v>
      </c>
      <c r="C76" s="71"/>
      <c r="D76" s="71">
        <v>2016</v>
      </c>
      <c r="E76" s="71" t="s">
        <v>144</v>
      </c>
      <c r="F76" s="71">
        <v>1</v>
      </c>
      <c r="G76" s="96">
        <f t="shared" si="2"/>
        <v>306330000</v>
      </c>
      <c r="H76" s="100">
        <v>306330000</v>
      </c>
      <c r="I76" s="98">
        <f>H76-W76</f>
        <v>306330000</v>
      </c>
    </row>
    <row r="77" spans="1:9" x14ac:dyDescent="0.3">
      <c r="A77" s="71">
        <f t="shared" ref="A77:A91" si="3">+A76+1</f>
        <v>68</v>
      </c>
      <c r="B77" s="73" t="s">
        <v>213</v>
      </c>
      <c r="C77" s="71"/>
      <c r="D77" s="71">
        <v>2011</v>
      </c>
      <c r="E77" s="71" t="s">
        <v>144</v>
      </c>
      <c r="F77" s="71">
        <v>3</v>
      </c>
      <c r="G77" s="96">
        <f t="shared" si="2"/>
        <v>5200000</v>
      </c>
      <c r="H77" s="101">
        <v>15600000</v>
      </c>
      <c r="I77" s="98">
        <f>H77-W77</f>
        <v>15600000</v>
      </c>
    </row>
    <row r="78" spans="1:9" x14ac:dyDescent="0.3">
      <c r="A78" s="71">
        <f t="shared" si="3"/>
        <v>69</v>
      </c>
      <c r="B78" s="73" t="s">
        <v>213</v>
      </c>
      <c r="C78" s="71"/>
      <c r="D78" s="71">
        <v>2011</v>
      </c>
      <c r="E78" s="71" t="s">
        <v>144</v>
      </c>
      <c r="F78" s="71">
        <v>5</v>
      </c>
      <c r="G78" s="96">
        <f t="shared" si="2"/>
        <v>8500000</v>
      </c>
      <c r="H78" s="97">
        <v>42500000</v>
      </c>
      <c r="I78" s="98">
        <f>H78-W78</f>
        <v>42500000</v>
      </c>
    </row>
    <row r="79" spans="1:9" x14ac:dyDescent="0.3">
      <c r="A79" s="71">
        <f t="shared" si="3"/>
        <v>70</v>
      </c>
      <c r="B79" s="72" t="s">
        <v>214</v>
      </c>
      <c r="C79" s="71"/>
      <c r="D79" s="71">
        <v>2010</v>
      </c>
      <c r="E79" s="71" t="s">
        <v>144</v>
      </c>
      <c r="F79" s="71">
        <v>1</v>
      </c>
      <c r="G79" s="96">
        <f t="shared" si="2"/>
        <v>21500000</v>
      </c>
      <c r="H79" s="99">
        <v>21500000</v>
      </c>
      <c r="I79" s="98">
        <f>H79-W79</f>
        <v>21500000</v>
      </c>
    </row>
    <row r="80" spans="1:9" x14ac:dyDescent="0.3">
      <c r="A80" s="71">
        <f t="shared" si="3"/>
        <v>71</v>
      </c>
      <c r="B80" s="72" t="s">
        <v>215</v>
      </c>
      <c r="C80" s="71"/>
      <c r="D80" s="71">
        <v>2006</v>
      </c>
      <c r="E80" s="71" t="s">
        <v>144</v>
      </c>
      <c r="F80" s="71">
        <v>1</v>
      </c>
      <c r="G80" s="96">
        <f t="shared" si="2"/>
        <v>17500000</v>
      </c>
      <c r="H80" s="97">
        <v>17500000</v>
      </c>
      <c r="I80" s="98">
        <v>0</v>
      </c>
    </row>
    <row r="81" spans="1:9" x14ac:dyDescent="0.3">
      <c r="A81" s="71">
        <f t="shared" si="3"/>
        <v>72</v>
      </c>
      <c r="B81" s="75" t="s">
        <v>216</v>
      </c>
      <c r="C81" s="76"/>
      <c r="D81" s="71">
        <v>2014</v>
      </c>
      <c r="E81" s="71" t="s">
        <v>144</v>
      </c>
      <c r="F81" s="76">
        <v>1</v>
      </c>
      <c r="G81" s="96">
        <f t="shared" si="2"/>
        <v>9700000</v>
      </c>
      <c r="H81" s="103">
        <v>9700000</v>
      </c>
      <c r="I81" s="98">
        <f t="shared" ref="I81:I89" si="4">H81-W81</f>
        <v>9700000</v>
      </c>
    </row>
    <row r="82" spans="1:9" x14ac:dyDescent="0.3">
      <c r="A82" s="71">
        <f t="shared" si="3"/>
        <v>73</v>
      </c>
      <c r="B82" s="75" t="s">
        <v>217</v>
      </c>
      <c r="C82" s="76"/>
      <c r="D82" s="71">
        <v>2014</v>
      </c>
      <c r="E82" s="71" t="s">
        <v>144</v>
      </c>
      <c r="F82" s="76">
        <v>1</v>
      </c>
      <c r="G82" s="96">
        <f t="shared" si="2"/>
        <v>14300000</v>
      </c>
      <c r="H82" s="103">
        <v>14300000</v>
      </c>
      <c r="I82" s="98">
        <f t="shared" si="4"/>
        <v>14300000</v>
      </c>
    </row>
    <row r="83" spans="1:9" ht="33" customHeight="1" x14ac:dyDescent="0.3">
      <c r="A83" s="71">
        <f t="shared" si="3"/>
        <v>74</v>
      </c>
      <c r="B83" s="72" t="s">
        <v>218</v>
      </c>
      <c r="C83" s="71"/>
      <c r="D83" s="71">
        <v>2011</v>
      </c>
      <c r="E83" s="71" t="s">
        <v>149</v>
      </c>
      <c r="F83" s="71">
        <v>5</v>
      </c>
      <c r="G83" s="96">
        <f t="shared" si="2"/>
        <v>60057680</v>
      </c>
      <c r="H83" s="97">
        <v>300288400</v>
      </c>
      <c r="I83" s="98">
        <f t="shared" si="4"/>
        <v>300288400</v>
      </c>
    </row>
    <row r="84" spans="1:9" ht="47.25" x14ac:dyDescent="0.3">
      <c r="A84" s="71">
        <f t="shared" si="3"/>
        <v>75</v>
      </c>
      <c r="B84" s="72" t="s">
        <v>219</v>
      </c>
      <c r="C84" s="71"/>
      <c r="D84" s="71">
        <v>2011</v>
      </c>
      <c r="E84" s="71" t="s">
        <v>149</v>
      </c>
      <c r="F84" s="71">
        <v>2</v>
      </c>
      <c r="G84" s="96">
        <f t="shared" si="2"/>
        <v>34883000</v>
      </c>
      <c r="H84" s="97">
        <v>69766000</v>
      </c>
      <c r="I84" s="98">
        <f t="shared" si="4"/>
        <v>69766000</v>
      </c>
    </row>
    <row r="85" spans="1:9" x14ac:dyDescent="0.3">
      <c r="A85" s="71">
        <f t="shared" si="3"/>
        <v>76</v>
      </c>
      <c r="B85" s="72" t="s">
        <v>220</v>
      </c>
      <c r="C85" s="71"/>
      <c r="D85" s="71">
        <v>2008</v>
      </c>
      <c r="E85" s="71" t="s">
        <v>149</v>
      </c>
      <c r="F85" s="71">
        <v>1</v>
      </c>
      <c r="G85" s="96">
        <f t="shared" si="2"/>
        <v>97900000</v>
      </c>
      <c r="H85" s="97">
        <v>97900000</v>
      </c>
      <c r="I85" s="98">
        <f t="shared" si="4"/>
        <v>97900000</v>
      </c>
    </row>
    <row r="86" spans="1:9" ht="47.25" x14ac:dyDescent="0.3">
      <c r="A86" s="71">
        <f t="shared" si="3"/>
        <v>77</v>
      </c>
      <c r="B86" s="72" t="s">
        <v>221</v>
      </c>
      <c r="C86" s="71"/>
      <c r="D86" s="71">
        <v>2011</v>
      </c>
      <c r="E86" s="71" t="s">
        <v>149</v>
      </c>
      <c r="F86" s="71">
        <v>1</v>
      </c>
      <c r="G86" s="96">
        <f t="shared" si="2"/>
        <v>581218600</v>
      </c>
      <c r="H86" s="97">
        <v>581218600</v>
      </c>
      <c r="I86" s="98">
        <f t="shared" si="4"/>
        <v>581218600</v>
      </c>
    </row>
    <row r="87" spans="1:9" x14ac:dyDescent="0.3">
      <c r="A87" s="71">
        <f t="shared" si="3"/>
        <v>78</v>
      </c>
      <c r="B87" s="72" t="s">
        <v>222</v>
      </c>
      <c r="C87" s="71"/>
      <c r="D87" s="71">
        <v>2011</v>
      </c>
      <c r="E87" s="71" t="s">
        <v>149</v>
      </c>
      <c r="F87" s="71">
        <v>1</v>
      </c>
      <c r="G87" s="96">
        <f t="shared" si="2"/>
        <v>595000000</v>
      </c>
      <c r="H87" s="97">
        <v>595000000</v>
      </c>
      <c r="I87" s="98">
        <f t="shared" si="4"/>
        <v>595000000</v>
      </c>
    </row>
    <row r="88" spans="1:9" x14ac:dyDescent="0.3">
      <c r="A88" s="71">
        <f t="shared" si="3"/>
        <v>79</v>
      </c>
      <c r="B88" s="77" t="s">
        <v>223</v>
      </c>
      <c r="C88" s="104"/>
      <c r="D88" s="71">
        <v>2011</v>
      </c>
      <c r="E88" s="71" t="s">
        <v>144</v>
      </c>
      <c r="F88" s="71">
        <v>5</v>
      </c>
      <c r="G88" s="96">
        <f t="shared" si="2"/>
        <v>12500000</v>
      </c>
      <c r="H88" s="99">
        <v>62500000</v>
      </c>
      <c r="I88" s="98">
        <f t="shared" si="4"/>
        <v>62500000</v>
      </c>
    </row>
    <row r="89" spans="1:9" x14ac:dyDescent="0.3">
      <c r="A89" s="71">
        <f t="shared" si="3"/>
        <v>80</v>
      </c>
      <c r="B89" s="72" t="s">
        <v>224</v>
      </c>
      <c r="C89" s="71"/>
      <c r="D89" s="71">
        <v>2008</v>
      </c>
      <c r="E89" s="71" t="s">
        <v>149</v>
      </c>
      <c r="F89" s="71">
        <v>1</v>
      </c>
      <c r="G89" s="96">
        <f t="shared" si="2"/>
        <v>1088535000</v>
      </c>
      <c r="H89" s="97">
        <v>1088535000</v>
      </c>
      <c r="I89" s="98">
        <f t="shared" si="4"/>
        <v>1088535000</v>
      </c>
    </row>
    <row r="90" spans="1:9" x14ac:dyDescent="0.3">
      <c r="A90" s="71">
        <f t="shared" si="3"/>
        <v>81</v>
      </c>
      <c r="B90" s="72" t="s">
        <v>225</v>
      </c>
      <c r="C90" s="71"/>
      <c r="D90" s="71">
        <v>2007</v>
      </c>
      <c r="E90" s="71" t="s">
        <v>149</v>
      </c>
      <c r="F90" s="71">
        <v>1</v>
      </c>
      <c r="G90" s="96">
        <f t="shared" si="2"/>
        <v>698775000</v>
      </c>
      <c r="H90" s="97">
        <v>698775000</v>
      </c>
      <c r="I90" s="98">
        <v>0</v>
      </c>
    </row>
    <row r="91" spans="1:9" x14ac:dyDescent="0.3">
      <c r="A91" s="71">
        <f t="shared" si="3"/>
        <v>82</v>
      </c>
      <c r="B91" s="72" t="s">
        <v>226</v>
      </c>
      <c r="C91" s="71"/>
      <c r="D91" s="71">
        <v>2009</v>
      </c>
      <c r="E91" s="71" t="s">
        <v>144</v>
      </c>
      <c r="F91" s="71">
        <v>2</v>
      </c>
      <c r="G91" s="96">
        <f t="shared" si="2"/>
        <v>5500000</v>
      </c>
      <c r="H91" s="100">
        <v>11000000</v>
      </c>
      <c r="I91" s="98">
        <f>H91-W91</f>
        <v>11000000</v>
      </c>
    </row>
    <row r="92" spans="1:9" ht="31.5" x14ac:dyDescent="0.3">
      <c r="A92" s="71"/>
      <c r="B92" s="78" t="s">
        <v>227</v>
      </c>
      <c r="C92" s="71"/>
      <c r="D92" s="71"/>
      <c r="E92" s="71"/>
      <c r="F92" s="71"/>
      <c r="G92" s="96" t="e">
        <f t="shared" si="2"/>
        <v>#DIV/0!</v>
      </c>
      <c r="H92" s="100"/>
      <c r="I92" s="98"/>
    </row>
    <row r="93" spans="1:9" x14ac:dyDescent="0.3">
      <c r="A93" s="71">
        <f>+A91+1</f>
        <v>83</v>
      </c>
      <c r="B93" s="72" t="s">
        <v>162</v>
      </c>
      <c r="C93" s="71"/>
      <c r="D93" s="71">
        <v>2008</v>
      </c>
      <c r="E93" s="71" t="s">
        <v>161</v>
      </c>
      <c r="F93" s="71">
        <v>1</v>
      </c>
      <c r="G93" s="96">
        <f t="shared" si="2"/>
        <v>17692308</v>
      </c>
      <c r="H93" s="97">
        <v>17692308</v>
      </c>
      <c r="I93" s="98">
        <v>0</v>
      </c>
    </row>
    <row r="94" spans="1:9" x14ac:dyDescent="0.3">
      <c r="A94" s="71">
        <f t="shared" ref="A94:A112" si="5">+A93+1</f>
        <v>84</v>
      </c>
      <c r="B94" s="72" t="s">
        <v>228</v>
      </c>
      <c r="C94" s="71"/>
      <c r="D94" s="71">
        <v>2009</v>
      </c>
      <c r="E94" s="71" t="s">
        <v>161</v>
      </c>
      <c r="F94" s="71">
        <v>1</v>
      </c>
      <c r="G94" s="96">
        <f t="shared" si="2"/>
        <v>55245300</v>
      </c>
      <c r="H94" s="99">
        <v>55245300</v>
      </c>
      <c r="I94" s="98">
        <v>0</v>
      </c>
    </row>
    <row r="95" spans="1:9" ht="31.5" x14ac:dyDescent="0.3">
      <c r="A95" s="71">
        <f t="shared" si="5"/>
        <v>85</v>
      </c>
      <c r="B95" s="72" t="s">
        <v>229</v>
      </c>
      <c r="C95" s="71"/>
      <c r="D95" s="71">
        <v>2007</v>
      </c>
      <c r="E95" s="71" t="s">
        <v>144</v>
      </c>
      <c r="F95" s="71">
        <v>1</v>
      </c>
      <c r="G95" s="96">
        <f t="shared" si="2"/>
        <v>9000000</v>
      </c>
      <c r="H95" s="97">
        <v>9000000</v>
      </c>
      <c r="I95" s="98">
        <v>0</v>
      </c>
    </row>
    <row r="96" spans="1:9" x14ac:dyDescent="0.3">
      <c r="A96" s="71">
        <f t="shared" si="5"/>
        <v>86</v>
      </c>
      <c r="B96" s="72" t="s">
        <v>230</v>
      </c>
      <c r="C96" s="71"/>
      <c r="D96" s="71">
        <v>2009</v>
      </c>
      <c r="E96" s="71" t="s">
        <v>144</v>
      </c>
      <c r="F96" s="71">
        <v>10</v>
      </c>
      <c r="G96" s="96">
        <f t="shared" si="2"/>
        <v>7500000</v>
      </c>
      <c r="H96" s="100">
        <v>75000000</v>
      </c>
      <c r="I96" s="98">
        <v>0</v>
      </c>
    </row>
    <row r="97" spans="1:9" ht="31.5" x14ac:dyDescent="0.3">
      <c r="A97" s="71">
        <f t="shared" si="5"/>
        <v>87</v>
      </c>
      <c r="B97" s="73" t="s">
        <v>231</v>
      </c>
      <c r="C97" s="76"/>
      <c r="D97" s="71">
        <v>2014</v>
      </c>
      <c r="E97" s="71" t="s">
        <v>144</v>
      </c>
      <c r="F97" s="76">
        <v>36</v>
      </c>
      <c r="G97" s="96">
        <f t="shared" si="2"/>
        <v>9519400</v>
      </c>
      <c r="H97" s="100">
        <v>342698400</v>
      </c>
      <c r="I97" s="98">
        <f>H97-W97</f>
        <v>342698400</v>
      </c>
    </row>
    <row r="98" spans="1:9" x14ac:dyDescent="0.3">
      <c r="A98" s="71">
        <f t="shared" si="5"/>
        <v>88</v>
      </c>
      <c r="B98" s="72" t="s">
        <v>232</v>
      </c>
      <c r="C98" s="71"/>
      <c r="D98" s="71">
        <v>2007</v>
      </c>
      <c r="E98" s="71" t="s">
        <v>144</v>
      </c>
      <c r="F98" s="71">
        <v>1</v>
      </c>
      <c r="G98" s="96">
        <f t="shared" si="2"/>
        <v>6500000</v>
      </c>
      <c r="H98" s="97">
        <v>6500000</v>
      </c>
      <c r="I98" s="98">
        <v>0</v>
      </c>
    </row>
    <row r="99" spans="1:9" x14ac:dyDescent="0.3">
      <c r="A99" s="71">
        <f t="shared" si="5"/>
        <v>89</v>
      </c>
      <c r="B99" s="72" t="s">
        <v>233</v>
      </c>
      <c r="C99" s="80"/>
      <c r="D99" s="71">
        <v>1993</v>
      </c>
      <c r="E99" s="71" t="s">
        <v>144</v>
      </c>
      <c r="F99" s="71">
        <v>1</v>
      </c>
      <c r="G99" s="96">
        <f t="shared" si="2"/>
        <v>18000000</v>
      </c>
      <c r="H99" s="97">
        <v>18000000</v>
      </c>
      <c r="I99" s="98">
        <v>0</v>
      </c>
    </row>
    <row r="100" spans="1:9" x14ac:dyDescent="0.3">
      <c r="A100" s="71">
        <f t="shared" si="5"/>
        <v>90</v>
      </c>
      <c r="B100" s="72" t="s">
        <v>234</v>
      </c>
      <c r="C100" s="71"/>
      <c r="D100" s="71">
        <v>2005</v>
      </c>
      <c r="E100" s="71" t="s">
        <v>144</v>
      </c>
      <c r="F100" s="71">
        <v>1</v>
      </c>
      <c r="G100" s="96">
        <f t="shared" si="2"/>
        <v>8500000</v>
      </c>
      <c r="H100" s="97">
        <v>8500000</v>
      </c>
      <c r="I100" s="98">
        <v>0</v>
      </c>
    </row>
    <row r="101" spans="1:9" ht="31.5" x14ac:dyDescent="0.3">
      <c r="A101" s="71">
        <f t="shared" si="5"/>
        <v>91</v>
      </c>
      <c r="B101" s="72" t="s">
        <v>235</v>
      </c>
      <c r="C101" s="71"/>
      <c r="D101" s="71">
        <v>2009</v>
      </c>
      <c r="E101" s="71" t="s">
        <v>144</v>
      </c>
      <c r="F101" s="71">
        <v>1</v>
      </c>
      <c r="G101" s="96">
        <f t="shared" si="2"/>
        <v>13150000</v>
      </c>
      <c r="H101" s="97">
        <v>13150000</v>
      </c>
      <c r="I101" s="98">
        <v>0</v>
      </c>
    </row>
    <row r="102" spans="1:9" ht="31.5" x14ac:dyDescent="0.3">
      <c r="A102" s="71">
        <f t="shared" si="5"/>
        <v>92</v>
      </c>
      <c r="B102" s="72" t="s">
        <v>236</v>
      </c>
      <c r="C102" s="71"/>
      <c r="D102" s="71">
        <v>2007</v>
      </c>
      <c r="E102" s="71" t="s">
        <v>144</v>
      </c>
      <c r="F102" s="71">
        <v>10</v>
      </c>
      <c r="G102" s="96">
        <f t="shared" si="2"/>
        <v>7500000</v>
      </c>
      <c r="H102" s="97">
        <v>75000000</v>
      </c>
      <c r="I102" s="98">
        <v>0</v>
      </c>
    </row>
    <row r="103" spans="1:9" x14ac:dyDescent="0.3">
      <c r="A103" s="71">
        <f t="shared" si="5"/>
        <v>93</v>
      </c>
      <c r="B103" s="72" t="s">
        <v>237</v>
      </c>
      <c r="C103" s="71"/>
      <c r="D103" s="71">
        <v>2014</v>
      </c>
      <c r="E103" s="71" t="s">
        <v>144</v>
      </c>
      <c r="F103" s="71">
        <v>10</v>
      </c>
      <c r="G103" s="96">
        <f t="shared" si="2"/>
        <v>9850000</v>
      </c>
      <c r="H103" s="97">
        <v>98500000</v>
      </c>
      <c r="I103" s="98">
        <f>H103-W103</f>
        <v>98500000</v>
      </c>
    </row>
    <row r="104" spans="1:9" x14ac:dyDescent="0.3">
      <c r="A104" s="71">
        <f t="shared" si="5"/>
        <v>94</v>
      </c>
      <c r="B104" s="72" t="s">
        <v>238</v>
      </c>
      <c r="C104" s="80"/>
      <c r="D104" s="71">
        <v>1993</v>
      </c>
      <c r="E104" s="71" t="s">
        <v>144</v>
      </c>
      <c r="F104" s="71">
        <v>1</v>
      </c>
      <c r="G104" s="96">
        <f t="shared" si="2"/>
        <v>11000000</v>
      </c>
      <c r="H104" s="97">
        <v>11000000</v>
      </c>
      <c r="I104" s="98">
        <v>0</v>
      </c>
    </row>
    <row r="105" spans="1:9" x14ac:dyDescent="0.3">
      <c r="A105" s="71">
        <f t="shared" si="5"/>
        <v>95</v>
      </c>
      <c r="B105" s="72" t="s">
        <v>239</v>
      </c>
      <c r="C105" s="80"/>
      <c r="D105" s="71">
        <v>1993</v>
      </c>
      <c r="E105" s="71" t="s">
        <v>144</v>
      </c>
      <c r="F105" s="71">
        <v>14</v>
      </c>
      <c r="G105" s="96">
        <f t="shared" si="2"/>
        <v>5000000</v>
      </c>
      <c r="H105" s="97">
        <v>70000000</v>
      </c>
      <c r="I105" s="98">
        <v>0</v>
      </c>
    </row>
    <row r="106" spans="1:9" x14ac:dyDescent="0.3">
      <c r="A106" s="71">
        <f t="shared" si="5"/>
        <v>96</v>
      </c>
      <c r="B106" s="72" t="s">
        <v>240</v>
      </c>
      <c r="C106" s="71"/>
      <c r="D106" s="71">
        <v>2002</v>
      </c>
      <c r="E106" s="71" t="s">
        <v>144</v>
      </c>
      <c r="F106" s="71">
        <v>1</v>
      </c>
      <c r="G106" s="96">
        <f t="shared" si="2"/>
        <v>7500000</v>
      </c>
      <c r="H106" s="97">
        <v>7500000</v>
      </c>
      <c r="I106" s="98">
        <v>0</v>
      </c>
    </row>
    <row r="107" spans="1:9" x14ac:dyDescent="0.3">
      <c r="A107" s="71">
        <f t="shared" si="5"/>
        <v>97</v>
      </c>
      <c r="B107" s="72" t="s">
        <v>241</v>
      </c>
      <c r="C107" s="71"/>
      <c r="D107" s="71">
        <v>1999</v>
      </c>
      <c r="E107" s="71" t="s">
        <v>144</v>
      </c>
      <c r="F107" s="71">
        <v>1</v>
      </c>
      <c r="G107" s="96">
        <f t="shared" si="2"/>
        <v>7500000</v>
      </c>
      <c r="H107" s="97">
        <v>7500000</v>
      </c>
      <c r="I107" s="98">
        <v>0</v>
      </c>
    </row>
    <row r="108" spans="1:9" ht="31.5" x14ac:dyDescent="0.3">
      <c r="A108" s="71">
        <f t="shared" si="5"/>
        <v>98</v>
      </c>
      <c r="B108" s="72" t="s">
        <v>242</v>
      </c>
      <c r="C108" s="71"/>
      <c r="D108" s="71">
        <v>2013</v>
      </c>
      <c r="E108" s="71" t="s">
        <v>149</v>
      </c>
      <c r="F108" s="71">
        <v>40</v>
      </c>
      <c r="G108" s="96">
        <f t="shared" si="2"/>
        <v>11295240</v>
      </c>
      <c r="H108" s="97">
        <v>451809600</v>
      </c>
      <c r="I108" s="98">
        <f>H108-W108</f>
        <v>451809600</v>
      </c>
    </row>
    <row r="109" spans="1:9" x14ac:dyDescent="0.3">
      <c r="A109" s="71">
        <f t="shared" si="5"/>
        <v>99</v>
      </c>
      <c r="B109" s="72" t="s">
        <v>209</v>
      </c>
      <c r="C109" s="71"/>
      <c r="D109" s="71">
        <v>2006</v>
      </c>
      <c r="E109" s="71" t="s">
        <v>149</v>
      </c>
      <c r="F109" s="71">
        <v>2</v>
      </c>
      <c r="G109" s="96">
        <f t="shared" si="2"/>
        <v>7350000</v>
      </c>
      <c r="H109" s="100">
        <v>14700000</v>
      </c>
      <c r="I109" s="98">
        <v>0</v>
      </c>
    </row>
    <row r="110" spans="1:9" ht="31.5" x14ac:dyDescent="0.3">
      <c r="A110" s="71">
        <f t="shared" si="5"/>
        <v>100</v>
      </c>
      <c r="B110" s="72" t="s">
        <v>210</v>
      </c>
      <c r="C110" s="71"/>
      <c r="D110" s="71">
        <v>2010</v>
      </c>
      <c r="E110" s="71" t="s">
        <v>149</v>
      </c>
      <c r="F110" s="71">
        <v>1</v>
      </c>
      <c r="G110" s="96">
        <f t="shared" si="2"/>
        <v>20783400</v>
      </c>
      <c r="H110" s="99">
        <v>20783400</v>
      </c>
      <c r="I110" s="98">
        <v>0</v>
      </c>
    </row>
    <row r="111" spans="1:9" ht="31.5" x14ac:dyDescent="0.3">
      <c r="A111" s="71">
        <f t="shared" si="5"/>
        <v>101</v>
      </c>
      <c r="B111" s="72" t="s">
        <v>243</v>
      </c>
      <c r="C111" s="71"/>
      <c r="D111" s="71">
        <v>2007</v>
      </c>
      <c r="E111" s="71" t="s">
        <v>144</v>
      </c>
      <c r="F111" s="71">
        <v>1</v>
      </c>
      <c r="G111" s="96">
        <f t="shared" si="2"/>
        <v>12000000</v>
      </c>
      <c r="H111" s="97">
        <v>12000000</v>
      </c>
      <c r="I111" s="98">
        <v>0</v>
      </c>
    </row>
    <row r="112" spans="1:9" x14ac:dyDescent="0.3">
      <c r="A112" s="71">
        <f t="shared" si="5"/>
        <v>102</v>
      </c>
      <c r="B112" s="72" t="s">
        <v>244</v>
      </c>
      <c r="C112" s="71"/>
      <c r="D112" s="71">
        <v>2009</v>
      </c>
      <c r="E112" s="71" t="s">
        <v>144</v>
      </c>
      <c r="F112" s="71">
        <v>1</v>
      </c>
      <c r="G112" s="96">
        <f t="shared" si="2"/>
        <v>21530000</v>
      </c>
      <c r="H112" s="97">
        <v>21530000</v>
      </c>
      <c r="I112" s="98">
        <v>0</v>
      </c>
    </row>
    <row r="113" spans="1:9" x14ac:dyDescent="0.3">
      <c r="A113" s="71"/>
      <c r="B113" s="78" t="s">
        <v>245</v>
      </c>
      <c r="C113" s="71"/>
      <c r="D113" s="71"/>
      <c r="E113" s="71"/>
      <c r="F113" s="71"/>
      <c r="G113" s="96" t="e">
        <f t="shared" si="2"/>
        <v>#DIV/0!</v>
      </c>
      <c r="H113" s="105"/>
      <c r="I113" s="98"/>
    </row>
    <row r="114" spans="1:9" x14ac:dyDescent="0.3">
      <c r="A114" s="71">
        <f>+A112+1</f>
        <v>103</v>
      </c>
      <c r="B114" s="72" t="s">
        <v>246</v>
      </c>
      <c r="C114" s="71"/>
      <c r="D114" s="71">
        <v>2010</v>
      </c>
      <c r="E114" s="71" t="s">
        <v>149</v>
      </c>
      <c r="F114" s="71">
        <v>3</v>
      </c>
      <c r="G114" s="96">
        <f t="shared" si="2"/>
        <v>7250000</v>
      </c>
      <c r="H114" s="100">
        <v>21750000</v>
      </c>
      <c r="I114" s="98">
        <v>0</v>
      </c>
    </row>
    <row r="115" spans="1:9" x14ac:dyDescent="0.3">
      <c r="A115" s="71">
        <f t="shared" ref="A115:A163" si="6">+A114+1</f>
        <v>104</v>
      </c>
      <c r="B115" s="72" t="s">
        <v>247</v>
      </c>
      <c r="C115" s="71"/>
      <c r="D115" s="71">
        <v>2008</v>
      </c>
      <c r="E115" s="71" t="s">
        <v>161</v>
      </c>
      <c r="F115" s="71">
        <v>1</v>
      </c>
      <c r="G115" s="96">
        <f t="shared" si="2"/>
        <v>185769231</v>
      </c>
      <c r="H115" s="97">
        <v>185769231</v>
      </c>
      <c r="I115" s="98">
        <v>0</v>
      </c>
    </row>
    <row r="116" spans="1:9" x14ac:dyDescent="0.3">
      <c r="A116" s="71">
        <f t="shared" si="6"/>
        <v>105</v>
      </c>
      <c r="B116" s="72" t="s">
        <v>248</v>
      </c>
      <c r="C116" s="71"/>
      <c r="D116" s="71">
        <v>2006</v>
      </c>
      <c r="E116" s="71" t="s">
        <v>161</v>
      </c>
      <c r="F116" s="71">
        <v>4</v>
      </c>
      <c r="G116" s="96">
        <f t="shared" si="2"/>
        <v>11000000</v>
      </c>
      <c r="H116" s="97">
        <v>44000000</v>
      </c>
      <c r="I116" s="98">
        <v>0</v>
      </c>
    </row>
    <row r="117" spans="1:9" x14ac:dyDescent="0.3">
      <c r="A117" s="71">
        <f t="shared" si="6"/>
        <v>106</v>
      </c>
      <c r="B117" s="72" t="s">
        <v>228</v>
      </c>
      <c r="C117" s="71"/>
      <c r="D117" s="71">
        <v>2009</v>
      </c>
      <c r="E117" s="71" t="s">
        <v>161</v>
      </c>
      <c r="F117" s="71">
        <v>1</v>
      </c>
      <c r="G117" s="96">
        <f t="shared" si="2"/>
        <v>21900000</v>
      </c>
      <c r="H117" s="97">
        <v>21900000</v>
      </c>
      <c r="I117" s="98">
        <v>0</v>
      </c>
    </row>
    <row r="118" spans="1:9" ht="78.75" x14ac:dyDescent="0.3">
      <c r="A118" s="71">
        <f t="shared" si="6"/>
        <v>107</v>
      </c>
      <c r="B118" s="72" t="s">
        <v>249</v>
      </c>
      <c r="C118" s="71"/>
      <c r="D118" s="71">
        <v>2010</v>
      </c>
      <c r="E118" s="71" t="s">
        <v>161</v>
      </c>
      <c r="F118" s="71">
        <v>1</v>
      </c>
      <c r="G118" s="96">
        <f t="shared" si="2"/>
        <v>168262600</v>
      </c>
      <c r="H118" s="99">
        <v>168262600</v>
      </c>
      <c r="I118" s="98">
        <v>0</v>
      </c>
    </row>
    <row r="119" spans="1:9" ht="94.5" x14ac:dyDescent="0.3">
      <c r="A119" s="71">
        <f t="shared" si="6"/>
        <v>108</v>
      </c>
      <c r="B119" s="72" t="s">
        <v>250</v>
      </c>
      <c r="C119" s="71"/>
      <c r="D119" s="71">
        <v>2010</v>
      </c>
      <c r="E119" s="71" t="s">
        <v>161</v>
      </c>
      <c r="F119" s="71">
        <v>1</v>
      </c>
      <c r="G119" s="96">
        <f t="shared" si="2"/>
        <v>163103600</v>
      </c>
      <c r="H119" s="99">
        <f>168262600-5159000</f>
        <v>163103600</v>
      </c>
      <c r="I119" s="98">
        <v>0</v>
      </c>
    </row>
    <row r="120" spans="1:9" x14ac:dyDescent="0.3">
      <c r="A120" s="71">
        <f t="shared" si="6"/>
        <v>109</v>
      </c>
      <c r="B120" s="72" t="s">
        <v>251</v>
      </c>
      <c r="C120" s="71"/>
      <c r="D120" s="71">
        <v>2009</v>
      </c>
      <c r="E120" s="71" t="s">
        <v>149</v>
      </c>
      <c r="F120" s="71">
        <v>1</v>
      </c>
      <c r="G120" s="96">
        <f t="shared" si="2"/>
        <v>70000000</v>
      </c>
      <c r="H120" s="97">
        <v>70000000</v>
      </c>
      <c r="I120" s="98">
        <v>0</v>
      </c>
    </row>
    <row r="121" spans="1:9" x14ac:dyDescent="0.3">
      <c r="A121" s="71">
        <f t="shared" si="6"/>
        <v>110</v>
      </c>
      <c r="B121" s="72" t="s">
        <v>252</v>
      </c>
      <c r="C121" s="71"/>
      <c r="D121" s="71">
        <v>2006</v>
      </c>
      <c r="E121" s="71" t="s">
        <v>149</v>
      </c>
      <c r="F121" s="71">
        <v>1</v>
      </c>
      <c r="G121" s="96">
        <f t="shared" si="2"/>
        <v>20500000</v>
      </c>
      <c r="H121" s="100">
        <v>20500000</v>
      </c>
      <c r="I121" s="98">
        <v>0</v>
      </c>
    </row>
    <row r="122" spans="1:9" x14ac:dyDescent="0.3">
      <c r="A122" s="71">
        <f t="shared" si="6"/>
        <v>111</v>
      </c>
      <c r="B122" s="72" t="s">
        <v>253</v>
      </c>
      <c r="C122" s="71"/>
      <c r="D122" s="71">
        <v>2005</v>
      </c>
      <c r="E122" s="71" t="s">
        <v>144</v>
      </c>
      <c r="F122" s="71">
        <v>1</v>
      </c>
      <c r="G122" s="96">
        <f t="shared" si="2"/>
        <v>8500000</v>
      </c>
      <c r="H122" s="97">
        <v>8500000</v>
      </c>
      <c r="I122" s="98">
        <v>0</v>
      </c>
    </row>
    <row r="123" spans="1:9" x14ac:dyDescent="0.3">
      <c r="A123" s="71">
        <f t="shared" si="6"/>
        <v>112</v>
      </c>
      <c r="B123" s="72" t="s">
        <v>254</v>
      </c>
      <c r="C123" s="71"/>
      <c r="D123" s="71">
        <v>2005</v>
      </c>
      <c r="E123" s="71" t="s">
        <v>144</v>
      </c>
      <c r="F123" s="71">
        <v>4</v>
      </c>
      <c r="G123" s="96">
        <f t="shared" si="2"/>
        <v>8500000</v>
      </c>
      <c r="H123" s="100">
        <v>34000000</v>
      </c>
      <c r="I123" s="98">
        <v>0</v>
      </c>
    </row>
    <row r="124" spans="1:9" ht="31.5" x14ac:dyDescent="0.3">
      <c r="A124" s="71">
        <f t="shared" si="6"/>
        <v>113</v>
      </c>
      <c r="B124" s="72" t="s">
        <v>255</v>
      </c>
      <c r="C124" s="71"/>
      <c r="D124" s="71">
        <v>2009</v>
      </c>
      <c r="E124" s="71" t="s">
        <v>144</v>
      </c>
      <c r="F124" s="71">
        <v>2</v>
      </c>
      <c r="G124" s="96">
        <f t="shared" si="2"/>
        <v>8500000</v>
      </c>
      <c r="H124" s="100">
        <v>17000000</v>
      </c>
      <c r="I124" s="98">
        <v>0</v>
      </c>
    </row>
    <row r="125" spans="1:9" x14ac:dyDescent="0.3">
      <c r="A125" s="71">
        <f t="shared" si="6"/>
        <v>114</v>
      </c>
      <c r="B125" s="72" t="s">
        <v>256</v>
      </c>
      <c r="C125" s="71"/>
      <c r="D125" s="71">
        <v>2009</v>
      </c>
      <c r="E125" s="71" t="s">
        <v>144</v>
      </c>
      <c r="F125" s="71">
        <v>1</v>
      </c>
      <c r="G125" s="96">
        <f t="shared" si="2"/>
        <v>6500000</v>
      </c>
      <c r="H125" s="100">
        <v>6500000</v>
      </c>
      <c r="I125" s="98">
        <v>0</v>
      </c>
    </row>
    <row r="126" spans="1:9" x14ac:dyDescent="0.3">
      <c r="A126" s="71">
        <f t="shared" si="6"/>
        <v>115</v>
      </c>
      <c r="B126" s="72" t="s">
        <v>257</v>
      </c>
      <c r="C126" s="71"/>
      <c r="D126" s="71">
        <v>2010</v>
      </c>
      <c r="E126" s="71" t="s">
        <v>144</v>
      </c>
      <c r="F126" s="71">
        <v>1</v>
      </c>
      <c r="G126" s="96">
        <f t="shared" si="2"/>
        <v>6500000</v>
      </c>
      <c r="H126" s="99">
        <v>6500000</v>
      </c>
      <c r="I126" s="98">
        <v>0</v>
      </c>
    </row>
    <row r="127" spans="1:9" x14ac:dyDescent="0.3">
      <c r="A127" s="71">
        <f t="shared" si="6"/>
        <v>116</v>
      </c>
      <c r="B127" s="72" t="s">
        <v>258</v>
      </c>
      <c r="C127" s="71"/>
      <c r="D127" s="71">
        <v>2005</v>
      </c>
      <c r="E127" s="71" t="s">
        <v>144</v>
      </c>
      <c r="F127" s="71">
        <v>4</v>
      </c>
      <c r="G127" s="96">
        <f t="shared" si="2"/>
        <v>8500000</v>
      </c>
      <c r="H127" s="100">
        <v>34000000</v>
      </c>
      <c r="I127" s="98">
        <v>0</v>
      </c>
    </row>
    <row r="128" spans="1:9" x14ac:dyDescent="0.3">
      <c r="A128" s="71">
        <f t="shared" si="6"/>
        <v>117</v>
      </c>
      <c r="B128" s="72" t="s">
        <v>259</v>
      </c>
      <c r="C128" s="71"/>
      <c r="D128" s="71">
        <v>2005</v>
      </c>
      <c r="E128" s="71" t="s">
        <v>144</v>
      </c>
      <c r="F128" s="71">
        <v>3</v>
      </c>
      <c r="G128" s="96">
        <f t="shared" si="2"/>
        <v>8500000</v>
      </c>
      <c r="H128" s="97">
        <v>25500000</v>
      </c>
      <c r="I128" s="98">
        <v>0</v>
      </c>
    </row>
    <row r="129" spans="1:9" x14ac:dyDescent="0.3">
      <c r="A129" s="71">
        <f t="shared" si="6"/>
        <v>118</v>
      </c>
      <c r="B129" s="72" t="s">
        <v>260</v>
      </c>
      <c r="C129" s="71"/>
      <c r="D129" s="71">
        <v>2006</v>
      </c>
      <c r="E129" s="71" t="s">
        <v>144</v>
      </c>
      <c r="F129" s="71">
        <v>1</v>
      </c>
      <c r="G129" s="96">
        <f t="shared" si="2"/>
        <v>11880000</v>
      </c>
      <c r="H129" s="100">
        <f>47520000/4*1</f>
        <v>11880000</v>
      </c>
      <c r="I129" s="98">
        <v>0</v>
      </c>
    </row>
    <row r="130" spans="1:9" x14ac:dyDescent="0.3">
      <c r="A130" s="71">
        <f t="shared" si="6"/>
        <v>119</v>
      </c>
      <c r="B130" s="72" t="s">
        <v>261</v>
      </c>
      <c r="C130" s="71"/>
      <c r="D130" s="71">
        <v>2006</v>
      </c>
      <c r="E130" s="71" t="s">
        <v>144</v>
      </c>
      <c r="F130" s="71">
        <v>8</v>
      </c>
      <c r="G130" s="96">
        <f t="shared" si="2"/>
        <v>8500000</v>
      </c>
      <c r="H130" s="100">
        <v>68000000</v>
      </c>
      <c r="I130" s="98">
        <v>0</v>
      </c>
    </row>
    <row r="131" spans="1:9" x14ac:dyDescent="0.3">
      <c r="A131" s="71">
        <f t="shared" si="6"/>
        <v>120</v>
      </c>
      <c r="B131" s="72" t="s">
        <v>262</v>
      </c>
      <c r="C131" s="71"/>
      <c r="D131" s="71">
        <v>2013</v>
      </c>
      <c r="E131" s="71" t="s">
        <v>144</v>
      </c>
      <c r="F131" s="71">
        <v>6</v>
      </c>
      <c r="G131" s="96">
        <f t="shared" si="2"/>
        <v>24400000</v>
      </c>
      <c r="H131" s="100">
        <v>146400000</v>
      </c>
      <c r="I131" s="98">
        <f>H131-W131</f>
        <v>146400000</v>
      </c>
    </row>
    <row r="132" spans="1:9" x14ac:dyDescent="0.3">
      <c r="A132" s="71">
        <f t="shared" si="6"/>
        <v>121</v>
      </c>
      <c r="B132" s="72" t="s">
        <v>263</v>
      </c>
      <c r="C132" s="71"/>
      <c r="D132" s="71">
        <v>2005</v>
      </c>
      <c r="E132" s="71" t="s">
        <v>144</v>
      </c>
      <c r="F132" s="71">
        <v>2</v>
      </c>
      <c r="G132" s="96">
        <f t="shared" si="2"/>
        <v>8500000</v>
      </c>
      <c r="H132" s="100">
        <v>17000000</v>
      </c>
      <c r="I132" s="98">
        <v>0</v>
      </c>
    </row>
    <row r="133" spans="1:9" x14ac:dyDescent="0.3">
      <c r="A133" s="71">
        <f t="shared" si="6"/>
        <v>122</v>
      </c>
      <c r="B133" s="72" t="s">
        <v>264</v>
      </c>
      <c r="C133" s="71"/>
      <c r="D133" s="71">
        <v>2002</v>
      </c>
      <c r="E133" s="71" t="s">
        <v>144</v>
      </c>
      <c r="F133" s="71">
        <v>3</v>
      </c>
      <c r="G133" s="96">
        <f t="shared" si="2"/>
        <v>9900000</v>
      </c>
      <c r="H133" s="100">
        <v>29700000</v>
      </c>
      <c r="I133" s="98">
        <v>0</v>
      </c>
    </row>
    <row r="134" spans="1:9" x14ac:dyDescent="0.3">
      <c r="A134" s="71">
        <f t="shared" si="6"/>
        <v>123</v>
      </c>
      <c r="B134" s="72" t="s">
        <v>264</v>
      </c>
      <c r="C134" s="71"/>
      <c r="D134" s="71">
        <v>2001</v>
      </c>
      <c r="E134" s="71" t="s">
        <v>144</v>
      </c>
      <c r="F134" s="71">
        <v>1</v>
      </c>
      <c r="G134" s="96">
        <f t="shared" si="2"/>
        <v>8750000</v>
      </c>
      <c r="H134" s="100">
        <v>8750000</v>
      </c>
      <c r="I134" s="98">
        <v>0</v>
      </c>
    </row>
    <row r="135" spans="1:9" x14ac:dyDescent="0.3">
      <c r="A135" s="71">
        <f t="shared" si="6"/>
        <v>124</v>
      </c>
      <c r="B135" s="72" t="s">
        <v>265</v>
      </c>
      <c r="C135" s="80"/>
      <c r="D135" s="71">
        <v>1998</v>
      </c>
      <c r="E135" s="71" t="s">
        <v>144</v>
      </c>
      <c r="F135" s="71">
        <v>1</v>
      </c>
      <c r="G135" s="96">
        <f t="shared" si="2"/>
        <v>5200000</v>
      </c>
      <c r="H135" s="100">
        <v>5200000</v>
      </c>
      <c r="I135" s="98">
        <v>0</v>
      </c>
    </row>
    <row r="136" spans="1:9" x14ac:dyDescent="0.3">
      <c r="A136" s="71">
        <f t="shared" si="6"/>
        <v>125</v>
      </c>
      <c r="B136" s="72" t="s">
        <v>266</v>
      </c>
      <c r="C136" s="71"/>
      <c r="D136" s="71">
        <v>2001</v>
      </c>
      <c r="E136" s="71" t="s">
        <v>144</v>
      </c>
      <c r="F136" s="71">
        <v>1</v>
      </c>
      <c r="G136" s="96">
        <f t="shared" si="2"/>
        <v>9900000</v>
      </c>
      <c r="H136" s="97">
        <v>9900000</v>
      </c>
      <c r="I136" s="98">
        <v>0</v>
      </c>
    </row>
    <row r="137" spans="1:9" ht="31.5" x14ac:dyDescent="0.3">
      <c r="A137" s="71">
        <f t="shared" si="6"/>
        <v>126</v>
      </c>
      <c r="B137" s="72" t="s">
        <v>267</v>
      </c>
      <c r="C137" s="71"/>
      <c r="D137" s="71">
        <v>2010</v>
      </c>
      <c r="E137" s="71" t="s">
        <v>144</v>
      </c>
      <c r="F137" s="71">
        <v>3</v>
      </c>
      <c r="G137" s="96">
        <f t="shared" si="2"/>
        <v>16490100</v>
      </c>
      <c r="H137" s="99">
        <v>49470300</v>
      </c>
      <c r="I137" s="98">
        <f>H137-W137</f>
        <v>49470300</v>
      </c>
    </row>
    <row r="138" spans="1:9" ht="31.5" x14ac:dyDescent="0.3">
      <c r="A138" s="71">
        <f t="shared" si="6"/>
        <v>127</v>
      </c>
      <c r="B138" s="72" t="s">
        <v>268</v>
      </c>
      <c r="C138" s="71"/>
      <c r="D138" s="71">
        <v>2010</v>
      </c>
      <c r="E138" s="71" t="s">
        <v>144</v>
      </c>
      <c r="F138" s="71">
        <v>6</v>
      </c>
      <c r="G138" s="96">
        <f t="shared" si="2"/>
        <v>12425600</v>
      </c>
      <c r="H138" s="100">
        <v>74553600</v>
      </c>
      <c r="I138" s="98">
        <f>H138-W138</f>
        <v>74553600</v>
      </c>
    </row>
    <row r="139" spans="1:9" ht="31.5" x14ac:dyDescent="0.3">
      <c r="A139" s="71">
        <f t="shared" si="6"/>
        <v>128</v>
      </c>
      <c r="B139" s="72" t="s">
        <v>235</v>
      </c>
      <c r="C139" s="71"/>
      <c r="D139" s="71">
        <v>2009</v>
      </c>
      <c r="E139" s="71" t="s">
        <v>144</v>
      </c>
      <c r="F139" s="71">
        <v>9</v>
      </c>
      <c r="G139" s="96">
        <f t="shared" ref="G139:G202" si="7">+H139/F139</f>
        <v>13150000</v>
      </c>
      <c r="H139" s="100">
        <v>118350000</v>
      </c>
      <c r="I139" s="98">
        <v>0</v>
      </c>
    </row>
    <row r="140" spans="1:9" x14ac:dyDescent="0.3">
      <c r="A140" s="71">
        <f t="shared" si="6"/>
        <v>129</v>
      </c>
      <c r="B140" s="72" t="s">
        <v>269</v>
      </c>
      <c r="C140" s="71"/>
      <c r="D140" s="71">
        <v>2006</v>
      </c>
      <c r="E140" s="71" t="s">
        <v>149</v>
      </c>
      <c r="F140" s="71">
        <v>1</v>
      </c>
      <c r="G140" s="96">
        <f t="shared" si="7"/>
        <v>11491000</v>
      </c>
      <c r="H140" s="100">
        <v>11491000</v>
      </c>
      <c r="I140" s="98">
        <v>0</v>
      </c>
    </row>
    <row r="141" spans="1:9" x14ac:dyDescent="0.3">
      <c r="A141" s="71">
        <f t="shared" si="6"/>
        <v>130</v>
      </c>
      <c r="B141" s="72" t="s">
        <v>205</v>
      </c>
      <c r="C141" s="71"/>
      <c r="D141" s="71">
        <v>2008</v>
      </c>
      <c r="E141" s="71" t="s">
        <v>149</v>
      </c>
      <c r="F141" s="71">
        <v>234</v>
      </c>
      <c r="G141" s="96">
        <f t="shared" si="7"/>
        <v>8300000</v>
      </c>
      <c r="H141" s="100">
        <v>1942200000</v>
      </c>
      <c r="I141" s="98">
        <v>0</v>
      </c>
    </row>
    <row r="142" spans="1:9" x14ac:dyDescent="0.3">
      <c r="A142" s="71">
        <f t="shared" si="6"/>
        <v>131</v>
      </c>
      <c r="B142" s="72" t="s">
        <v>270</v>
      </c>
      <c r="C142" s="71"/>
      <c r="D142" s="71">
        <v>2008</v>
      </c>
      <c r="E142" s="71" t="s">
        <v>149</v>
      </c>
      <c r="F142" s="71">
        <v>3</v>
      </c>
      <c r="G142" s="96">
        <f t="shared" si="7"/>
        <v>70000000</v>
      </c>
      <c r="H142" s="100">
        <v>210000000</v>
      </c>
      <c r="I142" s="98">
        <v>0</v>
      </c>
    </row>
    <row r="143" spans="1:9" x14ac:dyDescent="0.3">
      <c r="A143" s="71">
        <f t="shared" si="6"/>
        <v>132</v>
      </c>
      <c r="B143" s="72" t="s">
        <v>271</v>
      </c>
      <c r="C143" s="71"/>
      <c r="D143" s="71">
        <v>2006</v>
      </c>
      <c r="E143" s="71" t="s">
        <v>149</v>
      </c>
      <c r="F143" s="71">
        <v>3</v>
      </c>
      <c r="G143" s="96">
        <f t="shared" si="7"/>
        <v>17850000</v>
      </c>
      <c r="H143" s="100">
        <v>53550000</v>
      </c>
      <c r="I143" s="98">
        <v>0</v>
      </c>
    </row>
    <row r="144" spans="1:9" x14ac:dyDescent="0.3">
      <c r="A144" s="71">
        <f t="shared" si="6"/>
        <v>133</v>
      </c>
      <c r="B144" s="72" t="s">
        <v>272</v>
      </c>
      <c r="C144" s="71"/>
      <c r="D144" s="71">
        <v>2008</v>
      </c>
      <c r="E144" s="71" t="s">
        <v>149</v>
      </c>
      <c r="F144" s="71">
        <v>3</v>
      </c>
      <c r="G144" s="96">
        <f t="shared" si="7"/>
        <v>5850000</v>
      </c>
      <c r="H144" s="100">
        <v>17550000</v>
      </c>
      <c r="I144" s="98">
        <v>0</v>
      </c>
    </row>
    <row r="145" spans="1:9" x14ac:dyDescent="0.3">
      <c r="A145" s="71">
        <f t="shared" si="6"/>
        <v>134</v>
      </c>
      <c r="B145" s="72" t="s">
        <v>273</v>
      </c>
      <c r="C145" s="71"/>
      <c r="D145" s="71">
        <v>2010</v>
      </c>
      <c r="E145" s="71" t="s">
        <v>149</v>
      </c>
      <c r="F145" s="71">
        <v>100</v>
      </c>
      <c r="G145" s="96">
        <f t="shared" si="7"/>
        <v>12100000</v>
      </c>
      <c r="H145" s="99">
        <v>1210000000</v>
      </c>
      <c r="I145" s="98">
        <v>0</v>
      </c>
    </row>
    <row r="146" spans="1:9" ht="31.5" x14ac:dyDescent="0.3">
      <c r="A146" s="71">
        <f t="shared" si="6"/>
        <v>135</v>
      </c>
      <c r="B146" s="72" t="s">
        <v>242</v>
      </c>
      <c r="C146" s="71"/>
      <c r="D146" s="71">
        <v>2013</v>
      </c>
      <c r="E146" s="71" t="s">
        <v>149</v>
      </c>
      <c r="F146" s="71">
        <v>50</v>
      </c>
      <c r="G146" s="96">
        <f t="shared" si="7"/>
        <v>11295240</v>
      </c>
      <c r="H146" s="102">
        <v>564762000</v>
      </c>
      <c r="I146" s="98">
        <f>H146-W146</f>
        <v>564762000</v>
      </c>
    </row>
    <row r="147" spans="1:9" ht="31.5" x14ac:dyDescent="0.3">
      <c r="A147" s="71">
        <f t="shared" si="6"/>
        <v>136</v>
      </c>
      <c r="B147" s="72" t="s">
        <v>242</v>
      </c>
      <c r="C147" s="71"/>
      <c r="D147" s="71">
        <v>2013</v>
      </c>
      <c r="E147" s="71" t="s">
        <v>149</v>
      </c>
      <c r="F147" s="71">
        <v>36</v>
      </c>
      <c r="G147" s="96">
        <f t="shared" si="7"/>
        <v>11295240</v>
      </c>
      <c r="H147" s="102">
        <v>406628640</v>
      </c>
      <c r="I147" s="98">
        <f>H147-W147</f>
        <v>406628640</v>
      </c>
    </row>
    <row r="148" spans="1:9" x14ac:dyDescent="0.3">
      <c r="A148" s="71">
        <f t="shared" si="6"/>
        <v>137</v>
      </c>
      <c r="B148" s="72" t="s">
        <v>274</v>
      </c>
      <c r="C148" s="71"/>
      <c r="D148" s="71">
        <v>2015</v>
      </c>
      <c r="E148" s="71" t="s">
        <v>149</v>
      </c>
      <c r="F148" s="71">
        <v>75</v>
      </c>
      <c r="G148" s="96">
        <f t="shared" si="7"/>
        <v>13398000</v>
      </c>
      <c r="H148" s="102">
        <v>1004850000</v>
      </c>
      <c r="I148" s="98">
        <f>H148-W148</f>
        <v>1004850000</v>
      </c>
    </row>
    <row r="149" spans="1:9" x14ac:dyDescent="0.3">
      <c r="A149" s="71">
        <f t="shared" si="6"/>
        <v>138</v>
      </c>
      <c r="B149" s="75" t="s">
        <v>206</v>
      </c>
      <c r="C149" s="76"/>
      <c r="D149" s="71">
        <v>2014</v>
      </c>
      <c r="E149" s="71" t="s">
        <v>149</v>
      </c>
      <c r="F149" s="71">
        <v>51</v>
      </c>
      <c r="G149" s="96">
        <f t="shared" si="7"/>
        <v>12353000</v>
      </c>
      <c r="H149" s="102">
        <v>630003000</v>
      </c>
      <c r="I149" s="98">
        <f>H149-W149</f>
        <v>630003000</v>
      </c>
    </row>
    <row r="150" spans="1:9" ht="31.5" x14ac:dyDescent="0.3">
      <c r="A150" s="71">
        <f t="shared" si="6"/>
        <v>139</v>
      </c>
      <c r="B150" s="72" t="s">
        <v>207</v>
      </c>
      <c r="C150" s="71"/>
      <c r="D150" s="71">
        <v>2012</v>
      </c>
      <c r="E150" s="71" t="s">
        <v>149</v>
      </c>
      <c r="F150" s="71">
        <v>76</v>
      </c>
      <c r="G150" s="96">
        <f t="shared" si="7"/>
        <v>13335000</v>
      </c>
      <c r="H150" s="102">
        <v>1013460000</v>
      </c>
      <c r="I150" s="98">
        <v>0</v>
      </c>
    </row>
    <row r="151" spans="1:9" ht="31.5" x14ac:dyDescent="0.3">
      <c r="A151" s="71">
        <f t="shared" si="6"/>
        <v>140</v>
      </c>
      <c r="B151" s="72" t="s">
        <v>275</v>
      </c>
      <c r="C151" s="71"/>
      <c r="D151" s="71">
        <v>2009</v>
      </c>
      <c r="E151" s="71" t="s">
        <v>149</v>
      </c>
      <c r="F151" s="71">
        <v>37</v>
      </c>
      <c r="G151" s="96">
        <f t="shared" si="7"/>
        <v>11697000</v>
      </c>
      <c r="H151" s="100">
        <v>432789000</v>
      </c>
      <c r="I151" s="98">
        <v>0</v>
      </c>
    </row>
    <row r="152" spans="1:9" ht="31.5" x14ac:dyDescent="0.3">
      <c r="A152" s="71">
        <f t="shared" si="6"/>
        <v>141</v>
      </c>
      <c r="B152" s="72" t="s">
        <v>276</v>
      </c>
      <c r="C152" s="71"/>
      <c r="D152" s="71">
        <v>2009</v>
      </c>
      <c r="E152" s="71" t="s">
        <v>149</v>
      </c>
      <c r="F152" s="71">
        <v>44</v>
      </c>
      <c r="G152" s="96">
        <f t="shared" si="7"/>
        <v>11697000</v>
      </c>
      <c r="H152" s="97">
        <v>514668000</v>
      </c>
      <c r="I152" s="98">
        <v>0</v>
      </c>
    </row>
    <row r="153" spans="1:9" x14ac:dyDescent="0.3">
      <c r="A153" s="71">
        <f t="shared" si="6"/>
        <v>142</v>
      </c>
      <c r="B153" s="72" t="s">
        <v>209</v>
      </c>
      <c r="C153" s="71"/>
      <c r="D153" s="71">
        <v>2008</v>
      </c>
      <c r="E153" s="71" t="s">
        <v>149</v>
      </c>
      <c r="F153" s="71">
        <v>6</v>
      </c>
      <c r="G153" s="96">
        <f t="shared" si="7"/>
        <v>9807000</v>
      </c>
      <c r="H153" s="100">
        <v>58842000</v>
      </c>
      <c r="I153" s="98">
        <v>0</v>
      </c>
    </row>
    <row r="154" spans="1:9" ht="31.5" x14ac:dyDescent="0.3">
      <c r="A154" s="71">
        <f t="shared" si="6"/>
        <v>143</v>
      </c>
      <c r="B154" s="72" t="s">
        <v>210</v>
      </c>
      <c r="C154" s="71"/>
      <c r="D154" s="71">
        <v>2010</v>
      </c>
      <c r="E154" s="71" t="s">
        <v>144</v>
      </c>
      <c r="F154" s="71">
        <v>1</v>
      </c>
      <c r="G154" s="96">
        <f t="shared" si="7"/>
        <v>20783400</v>
      </c>
      <c r="H154" s="99">
        <v>20783400</v>
      </c>
      <c r="I154" s="98">
        <v>0</v>
      </c>
    </row>
    <row r="155" spans="1:9" x14ac:dyDescent="0.3">
      <c r="A155" s="71">
        <f t="shared" si="6"/>
        <v>144</v>
      </c>
      <c r="B155" s="72" t="s">
        <v>277</v>
      </c>
      <c r="C155" s="71"/>
      <c r="D155" s="71">
        <v>2010</v>
      </c>
      <c r="E155" s="71" t="s">
        <v>144</v>
      </c>
      <c r="F155" s="71">
        <v>2</v>
      </c>
      <c r="G155" s="96">
        <f t="shared" si="7"/>
        <v>7250000</v>
      </c>
      <c r="H155" s="100">
        <v>14500000</v>
      </c>
      <c r="I155" s="98">
        <v>0</v>
      </c>
    </row>
    <row r="156" spans="1:9" x14ac:dyDescent="0.3">
      <c r="A156" s="71">
        <f t="shared" si="6"/>
        <v>145</v>
      </c>
      <c r="B156" s="72" t="s">
        <v>244</v>
      </c>
      <c r="C156" s="71"/>
      <c r="D156" s="71">
        <v>2009</v>
      </c>
      <c r="E156" s="71" t="s">
        <v>144</v>
      </c>
      <c r="F156" s="71">
        <v>3</v>
      </c>
      <c r="G156" s="96">
        <f t="shared" si="7"/>
        <v>21530000</v>
      </c>
      <c r="H156" s="97">
        <v>64590000</v>
      </c>
      <c r="I156" s="98">
        <v>0</v>
      </c>
    </row>
    <row r="157" spans="1:9" x14ac:dyDescent="0.3">
      <c r="A157" s="71">
        <f t="shared" si="6"/>
        <v>146</v>
      </c>
      <c r="B157" s="75" t="s">
        <v>278</v>
      </c>
      <c r="C157" s="76"/>
      <c r="D157" s="71">
        <v>2012</v>
      </c>
      <c r="E157" s="71" t="s">
        <v>144</v>
      </c>
      <c r="F157" s="76">
        <v>1</v>
      </c>
      <c r="G157" s="96">
        <f t="shared" si="7"/>
        <v>23500000</v>
      </c>
      <c r="H157" s="106">
        <v>23500000</v>
      </c>
      <c r="I157" s="98">
        <f>H157-W157</f>
        <v>23500000</v>
      </c>
    </row>
    <row r="158" spans="1:9" x14ac:dyDescent="0.3">
      <c r="A158" s="71">
        <f t="shared" si="6"/>
        <v>147</v>
      </c>
      <c r="B158" s="72" t="s">
        <v>279</v>
      </c>
      <c r="C158" s="71"/>
      <c r="D158" s="71">
        <v>2005</v>
      </c>
      <c r="E158" s="71" t="s">
        <v>144</v>
      </c>
      <c r="F158" s="71">
        <v>1</v>
      </c>
      <c r="G158" s="96">
        <f t="shared" si="7"/>
        <v>6300000</v>
      </c>
      <c r="H158" s="97">
        <v>6300000</v>
      </c>
      <c r="I158" s="98">
        <v>0</v>
      </c>
    </row>
    <row r="159" spans="1:9" x14ac:dyDescent="0.3">
      <c r="A159" s="71">
        <f t="shared" si="6"/>
        <v>148</v>
      </c>
      <c r="B159" s="72" t="s">
        <v>280</v>
      </c>
      <c r="C159" s="71"/>
      <c r="D159" s="71">
        <v>2010</v>
      </c>
      <c r="E159" s="71" t="s">
        <v>144</v>
      </c>
      <c r="F159" s="71">
        <v>3</v>
      </c>
      <c r="G159" s="96">
        <f t="shared" si="7"/>
        <v>21500000</v>
      </c>
      <c r="H159" s="99">
        <v>64500000</v>
      </c>
      <c r="I159" s="98">
        <f>H159-W159</f>
        <v>64500000</v>
      </c>
    </row>
    <row r="160" spans="1:9" x14ac:dyDescent="0.3">
      <c r="A160" s="71">
        <f t="shared" si="6"/>
        <v>149</v>
      </c>
      <c r="B160" s="72" t="s">
        <v>281</v>
      </c>
      <c r="C160" s="71"/>
      <c r="D160" s="71">
        <v>2006</v>
      </c>
      <c r="E160" s="71" t="s">
        <v>144</v>
      </c>
      <c r="F160" s="71">
        <v>4</v>
      </c>
      <c r="G160" s="96">
        <f t="shared" si="7"/>
        <v>17500000</v>
      </c>
      <c r="H160" s="100">
        <v>70000000</v>
      </c>
      <c r="I160" s="98">
        <v>0</v>
      </c>
    </row>
    <row r="161" spans="1:9" x14ac:dyDescent="0.3">
      <c r="A161" s="71">
        <f t="shared" si="6"/>
        <v>150</v>
      </c>
      <c r="B161" s="73" t="s">
        <v>282</v>
      </c>
      <c r="C161" s="71"/>
      <c r="D161" s="71">
        <v>2011</v>
      </c>
      <c r="E161" s="71" t="s">
        <v>144</v>
      </c>
      <c r="F161" s="71">
        <v>2</v>
      </c>
      <c r="G161" s="96">
        <f t="shared" si="7"/>
        <v>12800000</v>
      </c>
      <c r="H161" s="97">
        <f>12800000*F161</f>
        <v>25600000</v>
      </c>
      <c r="I161" s="98">
        <v>0</v>
      </c>
    </row>
    <row r="162" spans="1:9" x14ac:dyDescent="0.3">
      <c r="A162" s="71">
        <f t="shared" si="6"/>
        <v>151</v>
      </c>
      <c r="B162" s="72" t="s">
        <v>283</v>
      </c>
      <c r="C162" s="71"/>
      <c r="D162" s="71">
        <v>2011</v>
      </c>
      <c r="E162" s="71" t="s">
        <v>144</v>
      </c>
      <c r="F162" s="71">
        <v>1</v>
      </c>
      <c r="G162" s="96">
        <f t="shared" si="7"/>
        <v>52500000</v>
      </c>
      <c r="H162" s="100">
        <v>52500000</v>
      </c>
      <c r="I162" s="98">
        <v>0</v>
      </c>
    </row>
    <row r="163" spans="1:9" x14ac:dyDescent="0.3">
      <c r="A163" s="71">
        <f t="shared" si="6"/>
        <v>152</v>
      </c>
      <c r="B163" s="72" t="s">
        <v>284</v>
      </c>
      <c r="C163" s="71"/>
      <c r="D163" s="71">
        <v>2009</v>
      </c>
      <c r="E163" s="71" t="s">
        <v>144</v>
      </c>
      <c r="F163" s="71">
        <v>1</v>
      </c>
      <c r="G163" s="96">
        <f t="shared" si="7"/>
        <v>55000000</v>
      </c>
      <c r="H163" s="100">
        <v>55000000</v>
      </c>
      <c r="I163" s="98">
        <v>0</v>
      </c>
    </row>
    <row r="164" spans="1:9" x14ac:dyDescent="0.3">
      <c r="A164" s="71"/>
      <c r="B164" s="78" t="s">
        <v>285</v>
      </c>
      <c r="C164" s="71"/>
      <c r="D164" s="71"/>
      <c r="E164" s="71"/>
      <c r="F164" s="71"/>
      <c r="G164" s="96" t="e">
        <f t="shared" si="7"/>
        <v>#DIV/0!</v>
      </c>
      <c r="H164" s="100"/>
      <c r="I164" s="98"/>
    </row>
    <row r="165" spans="1:9" ht="31.5" x14ac:dyDescent="0.3">
      <c r="A165" s="71">
        <f>+A163+1</f>
        <v>153</v>
      </c>
      <c r="B165" s="72" t="s">
        <v>286</v>
      </c>
      <c r="C165" s="71"/>
      <c r="D165" s="71">
        <v>2003</v>
      </c>
      <c r="E165" s="71" t="s">
        <v>149</v>
      </c>
      <c r="F165" s="71">
        <v>1</v>
      </c>
      <c r="G165" s="96">
        <f t="shared" si="7"/>
        <v>6531840</v>
      </c>
      <c r="H165" s="100">
        <v>6531840</v>
      </c>
      <c r="I165" s="98">
        <v>0</v>
      </c>
    </row>
    <row r="166" spans="1:9" x14ac:dyDescent="0.3">
      <c r="A166" s="71">
        <f>+A165+1</f>
        <v>154</v>
      </c>
      <c r="B166" s="72" t="s">
        <v>287</v>
      </c>
      <c r="C166" s="71"/>
      <c r="D166" s="71">
        <v>2004</v>
      </c>
      <c r="E166" s="71" t="s">
        <v>149</v>
      </c>
      <c r="F166" s="71">
        <v>5</v>
      </c>
      <c r="G166" s="96">
        <f t="shared" si="7"/>
        <v>7804545</v>
      </c>
      <c r="H166" s="100">
        <v>39022725</v>
      </c>
      <c r="I166" s="98">
        <v>0</v>
      </c>
    </row>
    <row r="167" spans="1:9" x14ac:dyDescent="0.3">
      <c r="A167" s="71">
        <f t="shared" ref="A167:A230" si="8">+A166+1</f>
        <v>155</v>
      </c>
      <c r="B167" s="72" t="s">
        <v>288</v>
      </c>
      <c r="C167" s="71"/>
      <c r="D167" s="71">
        <v>2004</v>
      </c>
      <c r="E167" s="71" t="s">
        <v>149</v>
      </c>
      <c r="F167" s="71">
        <v>1</v>
      </c>
      <c r="G167" s="96">
        <f t="shared" si="7"/>
        <v>36474165</v>
      </c>
      <c r="H167" s="100">
        <v>36474165</v>
      </c>
      <c r="I167" s="98">
        <v>0</v>
      </c>
    </row>
    <row r="168" spans="1:9" x14ac:dyDescent="0.3">
      <c r="A168" s="71">
        <f t="shared" si="8"/>
        <v>156</v>
      </c>
      <c r="B168" s="72" t="s">
        <v>289</v>
      </c>
      <c r="C168" s="71"/>
      <c r="D168" s="71">
        <v>2010</v>
      </c>
      <c r="E168" s="71" t="s">
        <v>144</v>
      </c>
      <c r="F168" s="71">
        <v>5</v>
      </c>
      <c r="G168" s="96">
        <f t="shared" si="7"/>
        <v>12000000</v>
      </c>
      <c r="H168" s="99">
        <v>60000000</v>
      </c>
      <c r="I168" s="98">
        <f t="shared" ref="I168:I173" si="9">H168-W168</f>
        <v>60000000</v>
      </c>
    </row>
    <row r="169" spans="1:9" x14ac:dyDescent="0.3">
      <c r="A169" s="71">
        <f t="shared" si="8"/>
        <v>157</v>
      </c>
      <c r="B169" s="73" t="s">
        <v>290</v>
      </c>
      <c r="C169" s="80"/>
      <c r="D169" s="71">
        <v>2015</v>
      </c>
      <c r="E169" s="71" t="s">
        <v>144</v>
      </c>
      <c r="F169" s="71">
        <v>12</v>
      </c>
      <c r="G169" s="96">
        <f t="shared" si="7"/>
        <v>16722300</v>
      </c>
      <c r="H169" s="100">
        <v>200667600</v>
      </c>
      <c r="I169" s="98">
        <f t="shared" si="9"/>
        <v>200667600</v>
      </c>
    </row>
    <row r="170" spans="1:9" x14ac:dyDescent="0.3">
      <c r="A170" s="71">
        <f t="shared" si="8"/>
        <v>158</v>
      </c>
      <c r="B170" s="73" t="s">
        <v>291</v>
      </c>
      <c r="C170" s="80"/>
      <c r="D170" s="71">
        <v>2015</v>
      </c>
      <c r="E170" s="71" t="s">
        <v>144</v>
      </c>
      <c r="F170" s="71">
        <v>12</v>
      </c>
      <c r="G170" s="96">
        <f t="shared" si="7"/>
        <v>44205000</v>
      </c>
      <c r="H170" s="100">
        <v>530460000</v>
      </c>
      <c r="I170" s="98">
        <f t="shared" si="9"/>
        <v>530460000</v>
      </c>
    </row>
    <row r="171" spans="1:9" x14ac:dyDescent="0.3">
      <c r="A171" s="71">
        <f t="shared" si="8"/>
        <v>159</v>
      </c>
      <c r="B171" s="72" t="s">
        <v>292</v>
      </c>
      <c r="C171" s="71"/>
      <c r="D171" s="71">
        <v>2010</v>
      </c>
      <c r="E171" s="71" t="s">
        <v>144</v>
      </c>
      <c r="F171" s="71">
        <v>3</v>
      </c>
      <c r="G171" s="96">
        <f t="shared" si="7"/>
        <v>25000000</v>
      </c>
      <c r="H171" s="99">
        <v>75000000</v>
      </c>
      <c r="I171" s="98">
        <f t="shared" si="9"/>
        <v>75000000</v>
      </c>
    </row>
    <row r="172" spans="1:9" x14ac:dyDescent="0.3">
      <c r="A172" s="71">
        <f t="shared" si="8"/>
        <v>160</v>
      </c>
      <c r="B172" s="72" t="s">
        <v>293</v>
      </c>
      <c r="C172" s="71"/>
      <c r="D172" s="71">
        <v>2010</v>
      </c>
      <c r="E172" s="71" t="s">
        <v>144</v>
      </c>
      <c r="F172" s="71">
        <v>3</v>
      </c>
      <c r="G172" s="96">
        <f t="shared" si="7"/>
        <v>27000000</v>
      </c>
      <c r="H172" s="99">
        <v>81000000</v>
      </c>
      <c r="I172" s="98">
        <f t="shared" si="9"/>
        <v>81000000</v>
      </c>
    </row>
    <row r="173" spans="1:9" x14ac:dyDescent="0.3">
      <c r="A173" s="71">
        <f t="shared" si="8"/>
        <v>161</v>
      </c>
      <c r="B173" s="79" t="s">
        <v>294</v>
      </c>
      <c r="C173" s="107" t="s">
        <v>295</v>
      </c>
      <c r="D173" s="71">
        <v>2017</v>
      </c>
      <c r="E173" s="71" t="s">
        <v>144</v>
      </c>
      <c r="F173" s="71">
        <v>2</v>
      </c>
      <c r="G173" s="96">
        <f t="shared" si="7"/>
        <v>118368633</v>
      </c>
      <c r="H173" s="108">
        <v>236737266</v>
      </c>
      <c r="I173" s="98">
        <f t="shared" si="9"/>
        <v>236737266</v>
      </c>
    </row>
    <row r="174" spans="1:9" ht="126" x14ac:dyDescent="0.3">
      <c r="A174" s="71">
        <f t="shared" si="8"/>
        <v>162</v>
      </c>
      <c r="B174" s="72" t="s">
        <v>296</v>
      </c>
      <c r="C174" s="71"/>
      <c r="D174" s="71">
        <v>2003</v>
      </c>
      <c r="E174" s="71" t="s">
        <v>149</v>
      </c>
      <c r="F174" s="71">
        <v>1</v>
      </c>
      <c r="G174" s="96">
        <f t="shared" si="7"/>
        <v>772266174</v>
      </c>
      <c r="H174" s="100">
        <v>772266174</v>
      </c>
      <c r="I174" s="98">
        <v>0</v>
      </c>
    </row>
    <row r="175" spans="1:9" x14ac:dyDescent="0.3">
      <c r="A175" s="71">
        <f t="shared" si="8"/>
        <v>163</v>
      </c>
      <c r="B175" s="72" t="s">
        <v>297</v>
      </c>
      <c r="C175" s="71"/>
      <c r="D175" s="71">
        <v>2010</v>
      </c>
      <c r="E175" s="71" t="s">
        <v>149</v>
      </c>
      <c r="F175" s="71">
        <v>2</v>
      </c>
      <c r="G175" s="96">
        <f t="shared" si="7"/>
        <v>45000000</v>
      </c>
      <c r="H175" s="100">
        <v>90000000</v>
      </c>
      <c r="I175" s="98">
        <f>H175-W175</f>
        <v>90000000</v>
      </c>
    </row>
    <row r="176" spans="1:9" x14ac:dyDescent="0.3">
      <c r="A176" s="71">
        <f t="shared" si="8"/>
        <v>164</v>
      </c>
      <c r="B176" s="73" t="s">
        <v>298</v>
      </c>
      <c r="C176" s="80"/>
      <c r="D176" s="71">
        <v>2015</v>
      </c>
      <c r="E176" s="71" t="s">
        <v>149</v>
      </c>
      <c r="F176" s="71">
        <v>6</v>
      </c>
      <c r="G176" s="96">
        <f t="shared" si="7"/>
        <v>45283350</v>
      </c>
      <c r="H176" s="100">
        <v>271700100</v>
      </c>
      <c r="I176" s="98">
        <f>H176-W176</f>
        <v>271700100</v>
      </c>
    </row>
    <row r="177" spans="1:9" x14ac:dyDescent="0.3">
      <c r="A177" s="71">
        <f t="shared" si="8"/>
        <v>165</v>
      </c>
      <c r="B177" s="73" t="s">
        <v>299</v>
      </c>
      <c r="C177" s="80"/>
      <c r="D177" s="71">
        <v>2015</v>
      </c>
      <c r="E177" s="71" t="s">
        <v>149</v>
      </c>
      <c r="F177" s="71">
        <v>2</v>
      </c>
      <c r="G177" s="96">
        <f t="shared" si="7"/>
        <v>58928100</v>
      </c>
      <c r="H177" s="100">
        <v>117856200</v>
      </c>
      <c r="I177" s="98">
        <f>H177-W177</f>
        <v>117856200</v>
      </c>
    </row>
    <row r="178" spans="1:9" x14ac:dyDescent="0.3">
      <c r="A178" s="71">
        <f t="shared" si="8"/>
        <v>166</v>
      </c>
      <c r="B178" s="73" t="s">
        <v>300</v>
      </c>
      <c r="C178" s="80"/>
      <c r="D178" s="71">
        <v>2015</v>
      </c>
      <c r="E178" s="71" t="s">
        <v>149</v>
      </c>
      <c r="F178" s="71">
        <v>2</v>
      </c>
      <c r="G178" s="96">
        <f t="shared" si="7"/>
        <v>260129100</v>
      </c>
      <c r="H178" s="100">
        <v>520258200</v>
      </c>
      <c r="I178" s="98">
        <f>H178-W178</f>
        <v>520258200</v>
      </c>
    </row>
    <row r="179" spans="1:9" x14ac:dyDescent="0.3">
      <c r="A179" s="71">
        <f t="shared" si="8"/>
        <v>167</v>
      </c>
      <c r="B179" s="73" t="s">
        <v>301</v>
      </c>
      <c r="C179" s="80"/>
      <c r="D179" s="71">
        <v>2015</v>
      </c>
      <c r="E179" s="71" t="s">
        <v>149</v>
      </c>
      <c r="F179" s="71">
        <v>10</v>
      </c>
      <c r="G179" s="96">
        <f t="shared" si="7"/>
        <v>108617250</v>
      </c>
      <c r="H179" s="100">
        <v>1086172500</v>
      </c>
      <c r="I179" s="98">
        <f>H179-W179</f>
        <v>1086172500</v>
      </c>
    </row>
    <row r="180" spans="1:9" x14ac:dyDescent="0.3">
      <c r="A180" s="71">
        <f t="shared" si="8"/>
        <v>168</v>
      </c>
      <c r="B180" s="72" t="s">
        <v>302</v>
      </c>
      <c r="C180" s="71"/>
      <c r="D180" s="71">
        <v>2000</v>
      </c>
      <c r="E180" s="71" t="s">
        <v>149</v>
      </c>
      <c r="F180" s="71">
        <v>2</v>
      </c>
      <c r="G180" s="96">
        <f t="shared" si="7"/>
        <v>40005000</v>
      </c>
      <c r="H180" s="100">
        <v>80010000</v>
      </c>
      <c r="I180" s="98">
        <v>0</v>
      </c>
    </row>
    <row r="181" spans="1:9" ht="157.5" x14ac:dyDescent="0.3">
      <c r="A181" s="71">
        <f t="shared" si="8"/>
        <v>169</v>
      </c>
      <c r="B181" s="72" t="s">
        <v>303</v>
      </c>
      <c r="C181" s="71"/>
      <c r="D181" s="71">
        <v>2003</v>
      </c>
      <c r="E181" s="71" t="s">
        <v>149</v>
      </c>
      <c r="F181" s="71">
        <v>17</v>
      </c>
      <c r="G181" s="96">
        <f t="shared" si="7"/>
        <v>27633313</v>
      </c>
      <c r="H181" s="100">
        <v>469766321</v>
      </c>
      <c r="I181" s="98">
        <v>0</v>
      </c>
    </row>
    <row r="182" spans="1:9" x14ac:dyDescent="0.3">
      <c r="A182" s="71">
        <f t="shared" si="8"/>
        <v>170</v>
      </c>
      <c r="B182" s="73" t="s">
        <v>304</v>
      </c>
      <c r="C182" s="80" t="s">
        <v>295</v>
      </c>
      <c r="D182" s="71">
        <v>2016</v>
      </c>
      <c r="E182" s="71" t="s">
        <v>149</v>
      </c>
      <c r="F182" s="71">
        <v>4</v>
      </c>
      <c r="G182" s="96">
        <f t="shared" si="7"/>
        <v>10200701</v>
      </c>
      <c r="H182" s="100">
        <v>40802804</v>
      </c>
      <c r="I182" s="98">
        <f t="shared" ref="I182:I200" si="10">H182-W182</f>
        <v>40802804</v>
      </c>
    </row>
    <row r="183" spans="1:9" ht="31.5" x14ac:dyDescent="0.3">
      <c r="A183" s="71">
        <f t="shared" si="8"/>
        <v>171</v>
      </c>
      <c r="B183" s="73" t="s">
        <v>305</v>
      </c>
      <c r="C183" s="80" t="s">
        <v>295</v>
      </c>
      <c r="D183" s="71">
        <v>2016</v>
      </c>
      <c r="E183" s="71" t="s">
        <v>149</v>
      </c>
      <c r="F183" s="71">
        <v>12</v>
      </c>
      <c r="G183" s="96">
        <f t="shared" si="7"/>
        <v>12075810</v>
      </c>
      <c r="H183" s="100">
        <v>144909720</v>
      </c>
      <c r="I183" s="98">
        <f t="shared" si="10"/>
        <v>144909720</v>
      </c>
    </row>
    <row r="184" spans="1:9" ht="31.5" x14ac:dyDescent="0.3">
      <c r="A184" s="71">
        <f t="shared" si="8"/>
        <v>172</v>
      </c>
      <c r="B184" s="73" t="s">
        <v>306</v>
      </c>
      <c r="C184" s="80" t="s">
        <v>295</v>
      </c>
      <c r="D184" s="71">
        <v>2016</v>
      </c>
      <c r="E184" s="71" t="s">
        <v>149</v>
      </c>
      <c r="F184" s="71">
        <v>4</v>
      </c>
      <c r="G184" s="96">
        <f t="shared" si="7"/>
        <v>6125424</v>
      </c>
      <c r="H184" s="100">
        <v>24501696</v>
      </c>
      <c r="I184" s="98">
        <f t="shared" si="10"/>
        <v>24501696</v>
      </c>
    </row>
    <row r="185" spans="1:9" x14ac:dyDescent="0.3">
      <c r="A185" s="71">
        <f t="shared" si="8"/>
        <v>173</v>
      </c>
      <c r="B185" s="72" t="s">
        <v>307</v>
      </c>
      <c r="C185" s="80"/>
      <c r="D185" s="71">
        <v>2010</v>
      </c>
      <c r="E185" s="71" t="s">
        <v>149</v>
      </c>
      <c r="F185" s="71">
        <v>5</v>
      </c>
      <c r="G185" s="96">
        <f t="shared" si="7"/>
        <v>19500000</v>
      </c>
      <c r="H185" s="100">
        <v>97500000</v>
      </c>
      <c r="I185" s="98">
        <f t="shared" si="10"/>
        <v>97500000</v>
      </c>
    </row>
    <row r="186" spans="1:9" ht="31.5" x14ac:dyDescent="0.3">
      <c r="A186" s="71">
        <f t="shared" si="8"/>
        <v>174</v>
      </c>
      <c r="B186" s="72" t="s">
        <v>308</v>
      </c>
      <c r="C186" s="71"/>
      <c r="D186" s="71">
        <v>2011</v>
      </c>
      <c r="E186" s="71" t="s">
        <v>149</v>
      </c>
      <c r="F186" s="71">
        <v>1</v>
      </c>
      <c r="G186" s="96">
        <f t="shared" si="7"/>
        <v>35489000</v>
      </c>
      <c r="H186" s="99">
        <v>35489000</v>
      </c>
      <c r="I186" s="98">
        <f t="shared" si="10"/>
        <v>35489000</v>
      </c>
    </row>
    <row r="187" spans="1:9" ht="31.5" x14ac:dyDescent="0.3">
      <c r="A187" s="71">
        <f t="shared" si="8"/>
        <v>175</v>
      </c>
      <c r="B187" s="72" t="s">
        <v>309</v>
      </c>
      <c r="C187" s="71"/>
      <c r="D187" s="71">
        <v>2010</v>
      </c>
      <c r="E187" s="71" t="s">
        <v>149</v>
      </c>
      <c r="F187" s="71">
        <v>3</v>
      </c>
      <c r="G187" s="96">
        <f t="shared" si="7"/>
        <v>14000000</v>
      </c>
      <c r="H187" s="99">
        <v>42000000</v>
      </c>
      <c r="I187" s="98">
        <f t="shared" si="10"/>
        <v>42000000</v>
      </c>
    </row>
    <row r="188" spans="1:9" ht="31.5" x14ac:dyDescent="0.3">
      <c r="A188" s="71">
        <f t="shared" si="8"/>
        <v>176</v>
      </c>
      <c r="B188" s="72" t="s">
        <v>309</v>
      </c>
      <c r="C188" s="71"/>
      <c r="D188" s="71">
        <v>2010</v>
      </c>
      <c r="E188" s="71" t="s">
        <v>149</v>
      </c>
      <c r="F188" s="71">
        <v>1</v>
      </c>
      <c r="G188" s="96">
        <f t="shared" si="7"/>
        <v>14000000</v>
      </c>
      <c r="H188" s="99">
        <v>14000000</v>
      </c>
      <c r="I188" s="98">
        <f t="shared" si="10"/>
        <v>14000000</v>
      </c>
    </row>
    <row r="189" spans="1:9" ht="31.5" x14ac:dyDescent="0.3">
      <c r="A189" s="71">
        <f t="shared" si="8"/>
        <v>177</v>
      </c>
      <c r="B189" s="72" t="s">
        <v>309</v>
      </c>
      <c r="C189" s="71"/>
      <c r="D189" s="71">
        <v>2010</v>
      </c>
      <c r="E189" s="71" t="s">
        <v>149</v>
      </c>
      <c r="F189" s="71">
        <v>3</v>
      </c>
      <c r="G189" s="96">
        <f t="shared" si="7"/>
        <v>14000000</v>
      </c>
      <c r="H189" s="99">
        <v>42000000</v>
      </c>
      <c r="I189" s="98">
        <f t="shared" si="10"/>
        <v>42000000</v>
      </c>
    </row>
    <row r="190" spans="1:9" x14ac:dyDescent="0.3">
      <c r="A190" s="71">
        <f t="shared" si="8"/>
        <v>178</v>
      </c>
      <c r="B190" s="79" t="s">
        <v>310</v>
      </c>
      <c r="C190" s="107" t="s">
        <v>295</v>
      </c>
      <c r="D190" s="71">
        <v>2017</v>
      </c>
      <c r="E190" s="71" t="s">
        <v>149</v>
      </c>
      <c r="F190" s="71">
        <v>1</v>
      </c>
      <c r="G190" s="96">
        <f t="shared" si="7"/>
        <v>28867857</v>
      </c>
      <c r="H190" s="108">
        <v>28867857</v>
      </c>
      <c r="I190" s="98">
        <f t="shared" si="10"/>
        <v>28867857</v>
      </c>
    </row>
    <row r="191" spans="1:9" x14ac:dyDescent="0.3">
      <c r="A191" s="71">
        <f t="shared" si="8"/>
        <v>179</v>
      </c>
      <c r="B191" s="72" t="s">
        <v>311</v>
      </c>
      <c r="C191" s="80"/>
      <c r="D191" s="71">
        <v>2009</v>
      </c>
      <c r="E191" s="71" t="s">
        <v>149</v>
      </c>
      <c r="F191" s="71">
        <v>9</v>
      </c>
      <c r="G191" s="96">
        <f t="shared" si="7"/>
        <v>15800000</v>
      </c>
      <c r="H191" s="100">
        <v>142200000</v>
      </c>
      <c r="I191" s="98">
        <f t="shared" si="10"/>
        <v>142200000</v>
      </c>
    </row>
    <row r="192" spans="1:9" x14ac:dyDescent="0.3">
      <c r="A192" s="71">
        <f t="shared" si="8"/>
        <v>180</v>
      </c>
      <c r="B192" s="73" t="s">
        <v>312</v>
      </c>
      <c r="C192" s="71"/>
      <c r="D192" s="71">
        <v>2011</v>
      </c>
      <c r="E192" s="71" t="s">
        <v>149</v>
      </c>
      <c r="F192" s="71">
        <v>10</v>
      </c>
      <c r="G192" s="96">
        <f t="shared" si="7"/>
        <v>6500000</v>
      </c>
      <c r="H192" s="100">
        <v>65000000</v>
      </c>
      <c r="I192" s="98">
        <f t="shared" si="10"/>
        <v>65000000</v>
      </c>
    </row>
    <row r="193" spans="1:9" x14ac:dyDescent="0.3">
      <c r="A193" s="71">
        <f t="shared" si="8"/>
        <v>181</v>
      </c>
      <c r="B193" s="72" t="s">
        <v>313</v>
      </c>
      <c r="C193" s="71"/>
      <c r="D193" s="71">
        <v>2009</v>
      </c>
      <c r="E193" s="71" t="s">
        <v>149</v>
      </c>
      <c r="F193" s="71">
        <v>1</v>
      </c>
      <c r="G193" s="96">
        <f t="shared" si="7"/>
        <v>70000000</v>
      </c>
      <c r="H193" s="101">
        <v>70000000</v>
      </c>
      <c r="I193" s="98">
        <f t="shared" si="10"/>
        <v>70000000</v>
      </c>
    </row>
    <row r="194" spans="1:9" x14ac:dyDescent="0.3">
      <c r="A194" s="71">
        <f t="shared" si="8"/>
        <v>182</v>
      </c>
      <c r="B194" s="72" t="s">
        <v>314</v>
      </c>
      <c r="C194" s="71"/>
      <c r="D194" s="71">
        <v>2010</v>
      </c>
      <c r="E194" s="71" t="s">
        <v>149</v>
      </c>
      <c r="F194" s="71">
        <v>1</v>
      </c>
      <c r="G194" s="96">
        <f t="shared" si="7"/>
        <v>72371000</v>
      </c>
      <c r="H194" s="99">
        <v>72371000</v>
      </c>
      <c r="I194" s="98">
        <f t="shared" si="10"/>
        <v>72371000</v>
      </c>
    </row>
    <row r="195" spans="1:9" x14ac:dyDescent="0.3">
      <c r="A195" s="71">
        <f t="shared" si="8"/>
        <v>183</v>
      </c>
      <c r="B195" s="72" t="s">
        <v>315</v>
      </c>
      <c r="C195" s="71"/>
      <c r="D195" s="71">
        <v>2008</v>
      </c>
      <c r="E195" s="71" t="s">
        <v>149</v>
      </c>
      <c r="F195" s="71">
        <v>5</v>
      </c>
      <c r="G195" s="96">
        <f t="shared" si="7"/>
        <v>19300000</v>
      </c>
      <c r="H195" s="100">
        <v>96500000</v>
      </c>
      <c r="I195" s="98">
        <f t="shared" si="10"/>
        <v>96500000</v>
      </c>
    </row>
    <row r="196" spans="1:9" x14ac:dyDescent="0.3">
      <c r="A196" s="71">
        <f t="shared" si="8"/>
        <v>184</v>
      </c>
      <c r="B196" s="72" t="s">
        <v>315</v>
      </c>
      <c r="C196" s="71"/>
      <c r="D196" s="71">
        <v>2010</v>
      </c>
      <c r="E196" s="71" t="s">
        <v>149</v>
      </c>
      <c r="F196" s="71">
        <v>5</v>
      </c>
      <c r="G196" s="96">
        <f t="shared" si="7"/>
        <v>19500000</v>
      </c>
      <c r="H196" s="99">
        <v>97500000</v>
      </c>
      <c r="I196" s="98">
        <f t="shared" si="10"/>
        <v>97500000</v>
      </c>
    </row>
    <row r="197" spans="1:9" x14ac:dyDescent="0.3">
      <c r="A197" s="71">
        <f t="shared" si="8"/>
        <v>185</v>
      </c>
      <c r="B197" s="72" t="s">
        <v>315</v>
      </c>
      <c r="C197" s="80"/>
      <c r="D197" s="71">
        <v>2009</v>
      </c>
      <c r="E197" s="71" t="s">
        <v>149</v>
      </c>
      <c r="F197" s="71">
        <v>5</v>
      </c>
      <c r="G197" s="96">
        <f t="shared" si="7"/>
        <v>19200000</v>
      </c>
      <c r="H197" s="100">
        <v>96000000</v>
      </c>
      <c r="I197" s="98">
        <f t="shared" si="10"/>
        <v>96000000</v>
      </c>
    </row>
    <row r="198" spans="1:9" x14ac:dyDescent="0.3">
      <c r="A198" s="71">
        <f t="shared" si="8"/>
        <v>186</v>
      </c>
      <c r="B198" s="72" t="s">
        <v>315</v>
      </c>
      <c r="C198" s="80"/>
      <c r="D198" s="71">
        <v>2010</v>
      </c>
      <c r="E198" s="71" t="s">
        <v>149</v>
      </c>
      <c r="F198" s="71">
        <v>14</v>
      </c>
      <c r="G198" s="96">
        <f t="shared" si="7"/>
        <v>19500000</v>
      </c>
      <c r="H198" s="100">
        <v>273000000</v>
      </c>
      <c r="I198" s="98">
        <f t="shared" si="10"/>
        <v>273000000</v>
      </c>
    </row>
    <row r="199" spans="1:9" x14ac:dyDescent="0.3">
      <c r="A199" s="71">
        <f t="shared" si="8"/>
        <v>187</v>
      </c>
      <c r="B199" s="72" t="s">
        <v>316</v>
      </c>
      <c r="C199" s="80"/>
      <c r="D199" s="71">
        <v>2010</v>
      </c>
      <c r="E199" s="71" t="s">
        <v>149</v>
      </c>
      <c r="F199" s="71">
        <v>20</v>
      </c>
      <c r="G199" s="96">
        <f t="shared" si="7"/>
        <v>19500000</v>
      </c>
      <c r="H199" s="100">
        <v>390000000</v>
      </c>
      <c r="I199" s="98">
        <f t="shared" si="10"/>
        <v>390000000</v>
      </c>
    </row>
    <row r="200" spans="1:9" x14ac:dyDescent="0.3">
      <c r="A200" s="71">
        <f t="shared" si="8"/>
        <v>188</v>
      </c>
      <c r="B200" s="73" t="s">
        <v>316</v>
      </c>
      <c r="C200" s="71"/>
      <c r="D200" s="71">
        <v>2011</v>
      </c>
      <c r="E200" s="71" t="s">
        <v>149</v>
      </c>
      <c r="F200" s="71">
        <v>8</v>
      </c>
      <c r="G200" s="96">
        <f t="shared" si="7"/>
        <v>19500000</v>
      </c>
      <c r="H200" s="99">
        <v>156000000</v>
      </c>
      <c r="I200" s="98">
        <f t="shared" si="10"/>
        <v>156000000</v>
      </c>
    </row>
    <row r="201" spans="1:9" x14ac:dyDescent="0.3">
      <c r="A201" s="71">
        <f t="shared" si="8"/>
        <v>189</v>
      </c>
      <c r="B201" s="72" t="s">
        <v>317</v>
      </c>
      <c r="C201" s="71"/>
      <c r="D201" s="71">
        <v>2007</v>
      </c>
      <c r="E201" s="71" t="s">
        <v>149</v>
      </c>
      <c r="F201" s="71">
        <v>10</v>
      </c>
      <c r="G201" s="96">
        <f t="shared" si="7"/>
        <v>18500000</v>
      </c>
      <c r="H201" s="100">
        <v>185000000</v>
      </c>
      <c r="I201" s="98">
        <v>0</v>
      </c>
    </row>
    <row r="202" spans="1:9" x14ac:dyDescent="0.3">
      <c r="A202" s="71">
        <f t="shared" si="8"/>
        <v>190</v>
      </c>
      <c r="B202" s="72" t="s">
        <v>317</v>
      </c>
      <c r="C202" s="71"/>
      <c r="D202" s="71">
        <v>2010</v>
      </c>
      <c r="E202" s="71" t="s">
        <v>149</v>
      </c>
      <c r="F202" s="71">
        <v>8</v>
      </c>
      <c r="G202" s="96">
        <f t="shared" si="7"/>
        <v>19500000</v>
      </c>
      <c r="H202" s="99">
        <v>156000000</v>
      </c>
      <c r="I202" s="98">
        <f t="shared" ref="I202:I225" si="11">H202-W202</f>
        <v>156000000</v>
      </c>
    </row>
    <row r="203" spans="1:9" x14ac:dyDescent="0.3">
      <c r="A203" s="71">
        <f t="shared" si="8"/>
        <v>191</v>
      </c>
      <c r="B203" s="72" t="s">
        <v>318</v>
      </c>
      <c r="C203" s="80"/>
      <c r="D203" s="71">
        <v>2010</v>
      </c>
      <c r="E203" s="71" t="s">
        <v>149</v>
      </c>
      <c r="F203" s="71">
        <v>14</v>
      </c>
      <c r="G203" s="96">
        <f t="shared" ref="G203:G266" si="12">+H203/F203</f>
        <v>7000000</v>
      </c>
      <c r="H203" s="100">
        <v>98000000</v>
      </c>
      <c r="I203" s="98">
        <f t="shared" si="11"/>
        <v>98000000</v>
      </c>
    </row>
    <row r="204" spans="1:9" x14ac:dyDescent="0.3">
      <c r="A204" s="71">
        <f t="shared" si="8"/>
        <v>192</v>
      </c>
      <c r="B204" s="72" t="s">
        <v>319</v>
      </c>
      <c r="C204" s="80"/>
      <c r="D204" s="71">
        <v>2010</v>
      </c>
      <c r="E204" s="71" t="s">
        <v>149</v>
      </c>
      <c r="F204" s="71">
        <v>10</v>
      </c>
      <c r="G204" s="96">
        <f t="shared" si="12"/>
        <v>7000000</v>
      </c>
      <c r="H204" s="100">
        <v>70000000</v>
      </c>
      <c r="I204" s="98">
        <f t="shared" si="11"/>
        <v>70000000</v>
      </c>
    </row>
    <row r="205" spans="1:9" x14ac:dyDescent="0.3">
      <c r="A205" s="71">
        <f t="shared" si="8"/>
        <v>193</v>
      </c>
      <c r="B205" s="72" t="s">
        <v>320</v>
      </c>
      <c r="C205" s="80"/>
      <c r="D205" s="71">
        <v>2010</v>
      </c>
      <c r="E205" s="71" t="s">
        <v>149</v>
      </c>
      <c r="F205" s="71">
        <v>10</v>
      </c>
      <c r="G205" s="96">
        <f t="shared" si="12"/>
        <v>7000000</v>
      </c>
      <c r="H205" s="100">
        <v>70000000</v>
      </c>
      <c r="I205" s="98">
        <f t="shared" si="11"/>
        <v>70000000</v>
      </c>
    </row>
    <row r="206" spans="1:9" x14ac:dyDescent="0.3">
      <c r="A206" s="71">
        <f t="shared" si="8"/>
        <v>194</v>
      </c>
      <c r="B206" s="72" t="s">
        <v>321</v>
      </c>
      <c r="C206" s="71"/>
      <c r="D206" s="71">
        <v>2010</v>
      </c>
      <c r="E206" s="71" t="s">
        <v>149</v>
      </c>
      <c r="F206" s="71">
        <v>2</v>
      </c>
      <c r="G206" s="96">
        <f t="shared" si="12"/>
        <v>35000000</v>
      </c>
      <c r="H206" s="100">
        <v>70000000</v>
      </c>
      <c r="I206" s="98">
        <f t="shared" si="11"/>
        <v>70000000</v>
      </c>
    </row>
    <row r="207" spans="1:9" x14ac:dyDescent="0.3">
      <c r="A207" s="71">
        <f t="shared" si="8"/>
        <v>195</v>
      </c>
      <c r="B207" s="72" t="s">
        <v>322</v>
      </c>
      <c r="C207" s="80"/>
      <c r="D207" s="71">
        <v>2010</v>
      </c>
      <c r="E207" s="71" t="s">
        <v>149</v>
      </c>
      <c r="F207" s="71">
        <v>10</v>
      </c>
      <c r="G207" s="96">
        <f t="shared" si="12"/>
        <v>7000000</v>
      </c>
      <c r="H207" s="100">
        <v>70000000</v>
      </c>
      <c r="I207" s="98">
        <f t="shared" si="11"/>
        <v>70000000</v>
      </c>
    </row>
    <row r="208" spans="1:9" x14ac:dyDescent="0.3">
      <c r="A208" s="71">
        <f t="shared" si="8"/>
        <v>196</v>
      </c>
      <c r="B208" s="72" t="s">
        <v>323</v>
      </c>
      <c r="C208" s="80"/>
      <c r="D208" s="71">
        <v>2009</v>
      </c>
      <c r="E208" s="71" t="s">
        <v>149</v>
      </c>
      <c r="F208" s="71">
        <v>10</v>
      </c>
      <c r="G208" s="96">
        <f t="shared" si="12"/>
        <v>7000000</v>
      </c>
      <c r="H208" s="100">
        <v>70000000</v>
      </c>
      <c r="I208" s="98">
        <f t="shared" si="11"/>
        <v>70000000</v>
      </c>
    </row>
    <row r="209" spans="1:9" x14ac:dyDescent="0.3">
      <c r="A209" s="71">
        <f t="shared" si="8"/>
        <v>197</v>
      </c>
      <c r="B209" s="73" t="s">
        <v>324</v>
      </c>
      <c r="C209" s="80"/>
      <c r="D209" s="71">
        <v>2011</v>
      </c>
      <c r="E209" s="71" t="s">
        <v>149</v>
      </c>
      <c r="F209" s="71">
        <v>5</v>
      </c>
      <c r="G209" s="96">
        <f t="shared" si="12"/>
        <v>7000000</v>
      </c>
      <c r="H209" s="100">
        <v>35000000</v>
      </c>
      <c r="I209" s="98">
        <f t="shared" si="11"/>
        <v>35000000</v>
      </c>
    </row>
    <row r="210" spans="1:9" x14ac:dyDescent="0.3">
      <c r="A210" s="71">
        <f t="shared" si="8"/>
        <v>198</v>
      </c>
      <c r="B210" s="73" t="s">
        <v>325</v>
      </c>
      <c r="C210" s="71"/>
      <c r="D210" s="71">
        <v>2011</v>
      </c>
      <c r="E210" s="71" t="s">
        <v>149</v>
      </c>
      <c r="F210" s="71">
        <v>5</v>
      </c>
      <c r="G210" s="96">
        <f t="shared" si="12"/>
        <v>7000000</v>
      </c>
      <c r="H210" s="100">
        <v>35000000</v>
      </c>
      <c r="I210" s="98">
        <f t="shared" si="11"/>
        <v>35000000</v>
      </c>
    </row>
    <row r="211" spans="1:9" ht="31.5" x14ac:dyDescent="0.3">
      <c r="A211" s="71">
        <f t="shared" si="8"/>
        <v>199</v>
      </c>
      <c r="B211" s="73" t="s">
        <v>326</v>
      </c>
      <c r="C211" s="80"/>
      <c r="D211" s="71">
        <v>2015</v>
      </c>
      <c r="E211" s="71" t="s">
        <v>149</v>
      </c>
      <c r="F211" s="71">
        <v>8</v>
      </c>
      <c r="G211" s="96">
        <f t="shared" si="12"/>
        <v>89250000</v>
      </c>
      <c r="H211" s="100">
        <v>714000000</v>
      </c>
      <c r="I211" s="98">
        <f t="shared" si="11"/>
        <v>714000000</v>
      </c>
    </row>
    <row r="212" spans="1:9" ht="31.5" x14ac:dyDescent="0.3">
      <c r="A212" s="71">
        <f t="shared" si="8"/>
        <v>200</v>
      </c>
      <c r="B212" s="73" t="s">
        <v>327</v>
      </c>
      <c r="C212" s="80"/>
      <c r="D212" s="71">
        <v>2015</v>
      </c>
      <c r="E212" s="71" t="s">
        <v>149</v>
      </c>
      <c r="F212" s="71">
        <v>8</v>
      </c>
      <c r="G212" s="96">
        <f t="shared" si="12"/>
        <v>88053000</v>
      </c>
      <c r="H212" s="100">
        <v>704424000</v>
      </c>
      <c r="I212" s="98">
        <f t="shared" si="11"/>
        <v>704424000</v>
      </c>
    </row>
    <row r="213" spans="1:9" ht="31.5" x14ac:dyDescent="0.3">
      <c r="A213" s="71">
        <f t="shared" si="8"/>
        <v>201</v>
      </c>
      <c r="B213" s="73" t="s">
        <v>327</v>
      </c>
      <c r="C213" s="80"/>
      <c r="D213" s="71">
        <v>2015</v>
      </c>
      <c r="E213" s="71" t="s">
        <v>149</v>
      </c>
      <c r="F213" s="71">
        <v>8</v>
      </c>
      <c r="G213" s="96">
        <f t="shared" si="12"/>
        <v>87801000</v>
      </c>
      <c r="H213" s="100">
        <v>702408000</v>
      </c>
      <c r="I213" s="98">
        <f t="shared" si="11"/>
        <v>702408000</v>
      </c>
    </row>
    <row r="214" spans="1:9" x14ac:dyDescent="0.3">
      <c r="A214" s="71">
        <f t="shared" si="8"/>
        <v>202</v>
      </c>
      <c r="B214" s="73" t="s">
        <v>328</v>
      </c>
      <c r="C214" s="71"/>
      <c r="D214" s="71">
        <v>2011</v>
      </c>
      <c r="E214" s="71" t="s">
        <v>149</v>
      </c>
      <c r="F214" s="71">
        <v>10</v>
      </c>
      <c r="G214" s="96">
        <f t="shared" si="12"/>
        <v>6500000</v>
      </c>
      <c r="H214" s="100">
        <v>65000000</v>
      </c>
      <c r="I214" s="98">
        <f t="shared" si="11"/>
        <v>65000000</v>
      </c>
    </row>
    <row r="215" spans="1:9" x14ac:dyDescent="0.3">
      <c r="A215" s="71">
        <f t="shared" si="8"/>
        <v>203</v>
      </c>
      <c r="B215" s="72" t="s">
        <v>329</v>
      </c>
      <c r="C215" s="71"/>
      <c r="D215" s="71">
        <v>2010</v>
      </c>
      <c r="E215" s="71" t="s">
        <v>149</v>
      </c>
      <c r="F215" s="71">
        <v>2</v>
      </c>
      <c r="G215" s="96">
        <f t="shared" si="12"/>
        <v>42000000</v>
      </c>
      <c r="H215" s="99">
        <v>84000000</v>
      </c>
      <c r="I215" s="98">
        <f t="shared" si="11"/>
        <v>84000000</v>
      </c>
    </row>
    <row r="216" spans="1:9" ht="31.5" x14ac:dyDescent="0.3">
      <c r="A216" s="71">
        <f t="shared" si="8"/>
        <v>204</v>
      </c>
      <c r="B216" s="72" t="s">
        <v>330</v>
      </c>
      <c r="C216" s="71"/>
      <c r="D216" s="71">
        <v>2009</v>
      </c>
      <c r="E216" s="71" t="s">
        <v>149</v>
      </c>
      <c r="F216" s="71">
        <v>1</v>
      </c>
      <c r="G216" s="96">
        <f t="shared" si="12"/>
        <v>14956000</v>
      </c>
      <c r="H216" s="100">
        <v>14956000</v>
      </c>
      <c r="I216" s="98">
        <f t="shared" si="11"/>
        <v>14956000</v>
      </c>
    </row>
    <row r="217" spans="1:9" x14ac:dyDescent="0.3">
      <c r="A217" s="71">
        <f t="shared" si="8"/>
        <v>205</v>
      </c>
      <c r="B217" s="72" t="s">
        <v>331</v>
      </c>
      <c r="C217" s="71"/>
      <c r="D217" s="71">
        <v>2010</v>
      </c>
      <c r="E217" s="71" t="s">
        <v>149</v>
      </c>
      <c r="F217" s="71">
        <v>2</v>
      </c>
      <c r="G217" s="96">
        <f t="shared" si="12"/>
        <v>37000000</v>
      </c>
      <c r="H217" s="99">
        <v>74000000</v>
      </c>
      <c r="I217" s="98">
        <f t="shared" si="11"/>
        <v>74000000</v>
      </c>
    </row>
    <row r="218" spans="1:9" x14ac:dyDescent="0.3">
      <c r="A218" s="71">
        <f t="shared" si="8"/>
        <v>206</v>
      </c>
      <c r="B218" s="81" t="s">
        <v>332</v>
      </c>
      <c r="C218" s="76"/>
      <c r="D218" s="71">
        <v>2012</v>
      </c>
      <c r="E218" s="71" t="s">
        <v>149</v>
      </c>
      <c r="F218" s="76">
        <v>2</v>
      </c>
      <c r="G218" s="96">
        <f t="shared" si="12"/>
        <v>24000000</v>
      </c>
      <c r="H218" s="106">
        <v>48000000</v>
      </c>
      <c r="I218" s="98">
        <f t="shared" si="11"/>
        <v>48000000</v>
      </c>
    </row>
    <row r="219" spans="1:9" x14ac:dyDescent="0.3">
      <c r="A219" s="71">
        <f t="shared" si="8"/>
        <v>207</v>
      </c>
      <c r="B219" s="72" t="s">
        <v>333</v>
      </c>
      <c r="C219" s="80"/>
      <c r="D219" s="71">
        <v>2010</v>
      </c>
      <c r="E219" s="71" t="s">
        <v>149</v>
      </c>
      <c r="F219" s="71">
        <v>6</v>
      </c>
      <c r="G219" s="96">
        <f t="shared" si="12"/>
        <v>7000000</v>
      </c>
      <c r="H219" s="100">
        <v>42000000</v>
      </c>
      <c r="I219" s="98">
        <f t="shared" si="11"/>
        <v>42000000</v>
      </c>
    </row>
    <row r="220" spans="1:9" x14ac:dyDescent="0.3">
      <c r="A220" s="71">
        <f t="shared" si="8"/>
        <v>208</v>
      </c>
      <c r="B220" s="72" t="s">
        <v>334</v>
      </c>
      <c r="C220" s="71"/>
      <c r="D220" s="71">
        <v>2010</v>
      </c>
      <c r="E220" s="71" t="s">
        <v>149</v>
      </c>
      <c r="F220" s="71">
        <v>10</v>
      </c>
      <c r="G220" s="96">
        <f t="shared" si="12"/>
        <v>7000000</v>
      </c>
      <c r="H220" s="99">
        <v>70000000</v>
      </c>
      <c r="I220" s="98">
        <f t="shared" si="11"/>
        <v>70000000</v>
      </c>
    </row>
    <row r="221" spans="1:9" x14ac:dyDescent="0.3">
      <c r="A221" s="71">
        <f t="shared" si="8"/>
        <v>209</v>
      </c>
      <c r="B221" s="73" t="s">
        <v>335</v>
      </c>
      <c r="C221" s="80"/>
      <c r="D221" s="71">
        <v>2011</v>
      </c>
      <c r="E221" s="71" t="s">
        <v>149</v>
      </c>
      <c r="F221" s="71">
        <v>5</v>
      </c>
      <c r="G221" s="96">
        <f t="shared" si="12"/>
        <v>7000000</v>
      </c>
      <c r="H221" s="100">
        <v>35000000</v>
      </c>
      <c r="I221" s="98">
        <f t="shared" si="11"/>
        <v>35000000</v>
      </c>
    </row>
    <row r="222" spans="1:9" x14ac:dyDescent="0.3">
      <c r="A222" s="71">
        <f t="shared" si="8"/>
        <v>210</v>
      </c>
      <c r="B222" s="73" t="s">
        <v>336</v>
      </c>
      <c r="C222" s="71"/>
      <c r="D222" s="71">
        <v>2011</v>
      </c>
      <c r="E222" s="71" t="s">
        <v>149</v>
      </c>
      <c r="F222" s="71">
        <v>10</v>
      </c>
      <c r="G222" s="96">
        <f t="shared" si="12"/>
        <v>7000000</v>
      </c>
      <c r="H222" s="100">
        <v>70000000</v>
      </c>
      <c r="I222" s="98">
        <f t="shared" si="11"/>
        <v>70000000</v>
      </c>
    </row>
    <row r="223" spans="1:9" x14ac:dyDescent="0.3">
      <c r="A223" s="71">
        <f t="shared" si="8"/>
        <v>211</v>
      </c>
      <c r="B223" s="72" t="s">
        <v>337</v>
      </c>
      <c r="C223" s="80"/>
      <c r="D223" s="71">
        <v>2009</v>
      </c>
      <c r="E223" s="71" t="s">
        <v>149</v>
      </c>
      <c r="F223" s="71">
        <v>10</v>
      </c>
      <c r="G223" s="96">
        <f t="shared" si="12"/>
        <v>7000000</v>
      </c>
      <c r="H223" s="100">
        <v>70000000</v>
      </c>
      <c r="I223" s="98">
        <f t="shared" si="11"/>
        <v>70000000</v>
      </c>
    </row>
    <row r="224" spans="1:9" x14ac:dyDescent="0.3">
      <c r="A224" s="71">
        <f t="shared" si="8"/>
        <v>212</v>
      </c>
      <c r="B224" s="72" t="s">
        <v>338</v>
      </c>
      <c r="C224" s="71"/>
      <c r="D224" s="71">
        <v>2009</v>
      </c>
      <c r="E224" s="71" t="s">
        <v>149</v>
      </c>
      <c r="F224" s="71">
        <v>1</v>
      </c>
      <c r="G224" s="96">
        <f t="shared" si="12"/>
        <v>15000000</v>
      </c>
      <c r="H224" s="100">
        <v>15000000</v>
      </c>
      <c r="I224" s="98">
        <f t="shared" si="11"/>
        <v>15000000</v>
      </c>
    </row>
    <row r="225" spans="1:9" ht="31.5" x14ac:dyDescent="0.3">
      <c r="A225" s="71">
        <f t="shared" si="8"/>
        <v>213</v>
      </c>
      <c r="B225" s="72" t="s">
        <v>339</v>
      </c>
      <c r="C225" s="71"/>
      <c r="D225" s="71">
        <v>2010</v>
      </c>
      <c r="E225" s="71" t="s">
        <v>149</v>
      </c>
      <c r="F225" s="71">
        <v>1</v>
      </c>
      <c r="G225" s="96">
        <f t="shared" si="12"/>
        <v>13000000</v>
      </c>
      <c r="H225" s="99">
        <v>13000000</v>
      </c>
      <c r="I225" s="98">
        <f t="shared" si="11"/>
        <v>13000000</v>
      </c>
    </row>
    <row r="226" spans="1:9" ht="31.5" x14ac:dyDescent="0.3">
      <c r="A226" s="71">
        <f t="shared" si="8"/>
        <v>214</v>
      </c>
      <c r="B226" s="72" t="s">
        <v>340</v>
      </c>
      <c r="C226" s="71"/>
      <c r="D226" s="71">
        <v>1998</v>
      </c>
      <c r="E226" s="71" t="s">
        <v>149</v>
      </c>
      <c r="F226" s="71">
        <v>1</v>
      </c>
      <c r="G226" s="96">
        <f t="shared" si="12"/>
        <v>82496000</v>
      </c>
      <c r="H226" s="100">
        <v>82496000</v>
      </c>
      <c r="I226" s="98">
        <v>0</v>
      </c>
    </row>
    <row r="227" spans="1:9" ht="31.5" x14ac:dyDescent="0.3">
      <c r="A227" s="71">
        <f t="shared" si="8"/>
        <v>215</v>
      </c>
      <c r="B227" s="73" t="s">
        <v>341</v>
      </c>
      <c r="C227" s="80"/>
      <c r="D227" s="71">
        <v>2015</v>
      </c>
      <c r="E227" s="71" t="s">
        <v>144</v>
      </c>
      <c r="F227" s="71">
        <v>1</v>
      </c>
      <c r="G227" s="96">
        <f t="shared" si="12"/>
        <v>21424700</v>
      </c>
      <c r="H227" s="100">
        <v>21424700</v>
      </c>
      <c r="I227" s="98">
        <f>H227-W227</f>
        <v>21424700</v>
      </c>
    </row>
    <row r="228" spans="1:9" x14ac:dyDescent="0.3">
      <c r="A228" s="71">
        <f t="shared" si="8"/>
        <v>216</v>
      </c>
      <c r="B228" s="72" t="s">
        <v>342</v>
      </c>
      <c r="C228" s="71"/>
      <c r="D228" s="71">
        <v>2009</v>
      </c>
      <c r="E228" s="71" t="s">
        <v>144</v>
      </c>
      <c r="F228" s="71">
        <v>1</v>
      </c>
      <c r="G228" s="96">
        <f t="shared" si="12"/>
        <v>9000000</v>
      </c>
      <c r="H228" s="101">
        <v>9000000</v>
      </c>
      <c r="I228" s="98">
        <f>H228-W228</f>
        <v>9000000</v>
      </c>
    </row>
    <row r="229" spans="1:9" x14ac:dyDescent="0.3">
      <c r="A229" s="71">
        <f t="shared" si="8"/>
        <v>217</v>
      </c>
      <c r="B229" s="72" t="s">
        <v>343</v>
      </c>
      <c r="C229" s="71"/>
      <c r="D229" s="71">
        <v>1998</v>
      </c>
      <c r="E229" s="71" t="s">
        <v>144</v>
      </c>
      <c r="F229" s="71">
        <v>1</v>
      </c>
      <c r="G229" s="96">
        <f t="shared" si="12"/>
        <v>28722000</v>
      </c>
      <c r="H229" s="100">
        <v>28722000</v>
      </c>
      <c r="I229" s="98">
        <v>0</v>
      </c>
    </row>
    <row r="230" spans="1:9" x14ac:dyDescent="0.3">
      <c r="A230" s="71">
        <f t="shared" si="8"/>
        <v>218</v>
      </c>
      <c r="B230" s="72" t="s">
        <v>344</v>
      </c>
      <c r="C230" s="71"/>
      <c r="D230" s="71">
        <v>1998</v>
      </c>
      <c r="E230" s="71" t="s">
        <v>144</v>
      </c>
      <c r="F230" s="71">
        <v>1</v>
      </c>
      <c r="G230" s="96">
        <f t="shared" si="12"/>
        <v>124535000</v>
      </c>
      <c r="H230" s="100">
        <v>124535000</v>
      </c>
      <c r="I230" s="98">
        <v>0</v>
      </c>
    </row>
    <row r="231" spans="1:9" ht="78.75" x14ac:dyDescent="0.3">
      <c r="A231" s="71">
        <f t="shared" ref="A231:A294" si="13">+A230+1</f>
        <v>219</v>
      </c>
      <c r="B231" s="72" t="s">
        <v>345</v>
      </c>
      <c r="C231" s="71"/>
      <c r="D231" s="71">
        <v>1998</v>
      </c>
      <c r="E231" s="71" t="s">
        <v>144</v>
      </c>
      <c r="F231" s="71">
        <v>1</v>
      </c>
      <c r="G231" s="96">
        <f t="shared" si="12"/>
        <v>102000000</v>
      </c>
      <c r="H231" s="100">
        <v>102000000</v>
      </c>
      <c r="I231" s="98">
        <v>0</v>
      </c>
    </row>
    <row r="232" spans="1:9" x14ac:dyDescent="0.3">
      <c r="A232" s="71">
        <f t="shared" si="13"/>
        <v>220</v>
      </c>
      <c r="B232" s="72" t="s">
        <v>346</v>
      </c>
      <c r="C232" s="71"/>
      <c r="D232" s="71">
        <v>1998</v>
      </c>
      <c r="E232" s="71" t="s">
        <v>144</v>
      </c>
      <c r="F232" s="71">
        <v>1</v>
      </c>
      <c r="G232" s="96">
        <f t="shared" si="12"/>
        <v>64933000</v>
      </c>
      <c r="H232" s="100">
        <v>64933000</v>
      </c>
      <c r="I232" s="98">
        <v>0</v>
      </c>
    </row>
    <row r="233" spans="1:9" ht="63" x14ac:dyDescent="0.3">
      <c r="A233" s="71">
        <f t="shared" si="13"/>
        <v>221</v>
      </c>
      <c r="B233" s="72" t="s">
        <v>347</v>
      </c>
      <c r="C233" s="71"/>
      <c r="D233" s="71">
        <v>1998</v>
      </c>
      <c r="E233" s="71" t="s">
        <v>144</v>
      </c>
      <c r="F233" s="71">
        <v>1</v>
      </c>
      <c r="G233" s="96">
        <f t="shared" si="12"/>
        <v>80000000</v>
      </c>
      <c r="H233" s="100">
        <v>80000000</v>
      </c>
      <c r="I233" s="98">
        <v>0</v>
      </c>
    </row>
    <row r="234" spans="1:9" ht="47.25" x14ac:dyDescent="0.3">
      <c r="A234" s="71">
        <f t="shared" si="13"/>
        <v>222</v>
      </c>
      <c r="B234" s="73" t="s">
        <v>348</v>
      </c>
      <c r="C234" s="76"/>
      <c r="D234" s="71">
        <v>2014</v>
      </c>
      <c r="E234" s="71" t="s">
        <v>144</v>
      </c>
      <c r="F234" s="76">
        <v>8</v>
      </c>
      <c r="G234" s="96">
        <f t="shared" si="12"/>
        <v>9152000</v>
      </c>
      <c r="H234" s="100">
        <v>73216000</v>
      </c>
      <c r="I234" s="98">
        <f t="shared" ref="I234:I248" si="14">H234-W234</f>
        <v>73216000</v>
      </c>
    </row>
    <row r="235" spans="1:9" ht="31.5" x14ac:dyDescent="0.3">
      <c r="A235" s="71">
        <f t="shared" si="13"/>
        <v>223</v>
      </c>
      <c r="B235" s="73" t="s">
        <v>349</v>
      </c>
      <c r="C235" s="76"/>
      <c r="D235" s="71">
        <v>2014</v>
      </c>
      <c r="E235" s="71" t="s">
        <v>144</v>
      </c>
      <c r="F235" s="76">
        <v>8</v>
      </c>
      <c r="G235" s="96">
        <f t="shared" si="12"/>
        <v>8500000</v>
      </c>
      <c r="H235" s="100">
        <v>68000000</v>
      </c>
      <c r="I235" s="98">
        <f t="shared" si="14"/>
        <v>68000000</v>
      </c>
    </row>
    <row r="236" spans="1:9" x14ac:dyDescent="0.3">
      <c r="A236" s="71">
        <f t="shared" si="13"/>
        <v>224</v>
      </c>
      <c r="B236" s="73" t="s">
        <v>350</v>
      </c>
      <c r="C236" s="71"/>
      <c r="D236" s="71">
        <v>2011</v>
      </c>
      <c r="E236" s="71" t="s">
        <v>144</v>
      </c>
      <c r="F236" s="71">
        <v>10</v>
      </c>
      <c r="G236" s="96">
        <f t="shared" si="12"/>
        <v>7500000</v>
      </c>
      <c r="H236" s="97">
        <v>75000000</v>
      </c>
      <c r="I236" s="98">
        <f t="shared" si="14"/>
        <v>75000000</v>
      </c>
    </row>
    <row r="237" spans="1:9" x14ac:dyDescent="0.3">
      <c r="A237" s="71">
        <f t="shared" si="13"/>
        <v>225</v>
      </c>
      <c r="B237" s="73" t="s">
        <v>351</v>
      </c>
      <c r="C237" s="71"/>
      <c r="D237" s="71">
        <v>2011</v>
      </c>
      <c r="E237" s="71" t="s">
        <v>144</v>
      </c>
      <c r="F237" s="71">
        <v>10</v>
      </c>
      <c r="G237" s="96">
        <f t="shared" si="12"/>
        <v>8200000</v>
      </c>
      <c r="H237" s="97">
        <v>82000000</v>
      </c>
      <c r="I237" s="98">
        <f t="shared" si="14"/>
        <v>82000000</v>
      </c>
    </row>
    <row r="238" spans="1:9" ht="31.5" x14ac:dyDescent="0.3">
      <c r="A238" s="71">
        <f t="shared" si="13"/>
        <v>226</v>
      </c>
      <c r="B238" s="72" t="s">
        <v>352</v>
      </c>
      <c r="C238" s="71"/>
      <c r="D238" s="71">
        <v>2011</v>
      </c>
      <c r="E238" s="71" t="s">
        <v>144</v>
      </c>
      <c r="F238" s="71">
        <v>7</v>
      </c>
      <c r="G238" s="96">
        <f t="shared" si="12"/>
        <v>7500000</v>
      </c>
      <c r="H238" s="100">
        <v>52500000</v>
      </c>
      <c r="I238" s="98">
        <f t="shared" si="14"/>
        <v>52500000</v>
      </c>
    </row>
    <row r="239" spans="1:9" ht="31.5" x14ac:dyDescent="0.3">
      <c r="A239" s="71">
        <f t="shared" si="13"/>
        <v>227</v>
      </c>
      <c r="B239" s="72" t="s">
        <v>353</v>
      </c>
      <c r="C239" s="71"/>
      <c r="D239" s="71">
        <v>2011</v>
      </c>
      <c r="E239" s="71" t="s">
        <v>144</v>
      </c>
      <c r="F239" s="71">
        <v>7</v>
      </c>
      <c r="G239" s="96">
        <f t="shared" si="12"/>
        <v>8200000</v>
      </c>
      <c r="H239" s="100">
        <v>57400000</v>
      </c>
      <c r="I239" s="98">
        <f t="shared" si="14"/>
        <v>57400000</v>
      </c>
    </row>
    <row r="240" spans="1:9" ht="31.5" x14ac:dyDescent="0.3">
      <c r="A240" s="71">
        <f t="shared" si="13"/>
        <v>228</v>
      </c>
      <c r="B240" s="73" t="s">
        <v>354</v>
      </c>
      <c r="C240" s="80"/>
      <c r="D240" s="71">
        <v>2015</v>
      </c>
      <c r="E240" s="71" t="s">
        <v>144</v>
      </c>
      <c r="F240" s="71">
        <v>2</v>
      </c>
      <c r="G240" s="96">
        <f t="shared" si="12"/>
        <v>5819000</v>
      </c>
      <c r="H240" s="100">
        <v>11638000</v>
      </c>
      <c r="I240" s="98">
        <f t="shared" si="14"/>
        <v>11638000</v>
      </c>
    </row>
    <row r="241" spans="1:9" x14ac:dyDescent="0.3">
      <c r="A241" s="71">
        <f t="shared" si="13"/>
        <v>229</v>
      </c>
      <c r="B241" s="73" t="s">
        <v>355</v>
      </c>
      <c r="C241" s="71"/>
      <c r="D241" s="71">
        <v>2011</v>
      </c>
      <c r="E241" s="71" t="s">
        <v>144</v>
      </c>
      <c r="F241" s="71">
        <v>5</v>
      </c>
      <c r="G241" s="96">
        <f t="shared" si="12"/>
        <v>6500000</v>
      </c>
      <c r="H241" s="100">
        <v>32500000</v>
      </c>
      <c r="I241" s="98">
        <f t="shared" si="14"/>
        <v>32500000</v>
      </c>
    </row>
    <row r="242" spans="1:9" x14ac:dyDescent="0.3">
      <c r="A242" s="71">
        <f t="shared" si="13"/>
        <v>230</v>
      </c>
      <c r="B242" s="72" t="s">
        <v>356</v>
      </c>
      <c r="C242" s="71"/>
      <c r="D242" s="71">
        <v>2011</v>
      </c>
      <c r="E242" s="71" t="s">
        <v>144</v>
      </c>
      <c r="F242" s="71">
        <v>2</v>
      </c>
      <c r="G242" s="96">
        <f t="shared" si="12"/>
        <v>11300000</v>
      </c>
      <c r="H242" s="99">
        <v>22600000</v>
      </c>
      <c r="I242" s="98">
        <f t="shared" si="14"/>
        <v>22600000</v>
      </c>
    </row>
    <row r="243" spans="1:9" x14ac:dyDescent="0.3">
      <c r="A243" s="71">
        <f t="shared" si="13"/>
        <v>231</v>
      </c>
      <c r="B243" s="73" t="s">
        <v>357</v>
      </c>
      <c r="C243" s="71"/>
      <c r="D243" s="71">
        <v>2011</v>
      </c>
      <c r="E243" s="71" t="s">
        <v>144</v>
      </c>
      <c r="F243" s="71">
        <v>10</v>
      </c>
      <c r="G243" s="96">
        <f t="shared" si="12"/>
        <v>6500000</v>
      </c>
      <c r="H243" s="100">
        <v>65000000</v>
      </c>
      <c r="I243" s="98">
        <f t="shared" si="14"/>
        <v>65000000</v>
      </c>
    </row>
    <row r="244" spans="1:9" ht="31.5" x14ac:dyDescent="0.3">
      <c r="A244" s="71">
        <f t="shared" si="13"/>
        <v>232</v>
      </c>
      <c r="B244" s="73" t="s">
        <v>358</v>
      </c>
      <c r="C244" s="80"/>
      <c r="D244" s="71">
        <v>2015</v>
      </c>
      <c r="E244" s="71" t="s">
        <v>144</v>
      </c>
      <c r="F244" s="71">
        <v>3</v>
      </c>
      <c r="G244" s="96">
        <f t="shared" si="12"/>
        <v>6853000</v>
      </c>
      <c r="H244" s="100">
        <v>20559000</v>
      </c>
      <c r="I244" s="98">
        <f t="shared" si="14"/>
        <v>20559000</v>
      </c>
    </row>
    <row r="245" spans="1:9" x14ac:dyDescent="0.3">
      <c r="A245" s="71">
        <f t="shared" si="13"/>
        <v>233</v>
      </c>
      <c r="B245" s="72" t="s">
        <v>359</v>
      </c>
      <c r="C245" s="71"/>
      <c r="D245" s="71">
        <v>2013</v>
      </c>
      <c r="E245" s="71" t="s">
        <v>144</v>
      </c>
      <c r="F245" s="71">
        <v>2</v>
      </c>
      <c r="G245" s="96">
        <f t="shared" si="12"/>
        <v>8100000</v>
      </c>
      <c r="H245" s="99">
        <v>16200000</v>
      </c>
      <c r="I245" s="98">
        <f t="shared" si="14"/>
        <v>16200000</v>
      </c>
    </row>
    <row r="246" spans="1:9" x14ac:dyDescent="0.3">
      <c r="A246" s="71">
        <f t="shared" si="13"/>
        <v>234</v>
      </c>
      <c r="B246" s="73" t="s">
        <v>359</v>
      </c>
      <c r="C246" s="80"/>
      <c r="D246" s="71">
        <v>2015</v>
      </c>
      <c r="E246" s="71" t="s">
        <v>144</v>
      </c>
      <c r="F246" s="71">
        <v>3</v>
      </c>
      <c r="G246" s="96">
        <f t="shared" si="12"/>
        <v>7172000</v>
      </c>
      <c r="H246" s="100">
        <v>21516000</v>
      </c>
      <c r="I246" s="98">
        <f t="shared" si="14"/>
        <v>21516000</v>
      </c>
    </row>
    <row r="247" spans="1:9" ht="31.5" x14ac:dyDescent="0.3">
      <c r="A247" s="71">
        <f t="shared" si="13"/>
        <v>235</v>
      </c>
      <c r="B247" s="72" t="s">
        <v>360</v>
      </c>
      <c r="C247" s="71"/>
      <c r="D247" s="71">
        <v>2008</v>
      </c>
      <c r="E247" s="71" t="s">
        <v>144</v>
      </c>
      <c r="F247" s="71">
        <v>1</v>
      </c>
      <c r="G247" s="96">
        <f t="shared" si="12"/>
        <v>18543000</v>
      </c>
      <c r="H247" s="100">
        <v>18543000</v>
      </c>
      <c r="I247" s="98">
        <f t="shared" si="14"/>
        <v>18543000</v>
      </c>
    </row>
    <row r="248" spans="1:9" x14ac:dyDescent="0.3">
      <c r="A248" s="71">
        <f t="shared" si="13"/>
        <v>236</v>
      </c>
      <c r="B248" s="73" t="s">
        <v>361</v>
      </c>
      <c r="C248" s="80"/>
      <c r="D248" s="71">
        <v>2015</v>
      </c>
      <c r="E248" s="71" t="s">
        <v>144</v>
      </c>
      <c r="F248" s="71">
        <v>3</v>
      </c>
      <c r="G248" s="96">
        <f t="shared" si="12"/>
        <v>8250000</v>
      </c>
      <c r="H248" s="100">
        <v>24750000</v>
      </c>
      <c r="I248" s="98">
        <f t="shared" si="14"/>
        <v>24750000</v>
      </c>
    </row>
    <row r="249" spans="1:9" ht="31.5" x14ac:dyDescent="0.3">
      <c r="A249" s="71">
        <f t="shared" si="13"/>
        <v>237</v>
      </c>
      <c r="B249" s="72" t="s">
        <v>362</v>
      </c>
      <c r="C249" s="71"/>
      <c r="D249" s="71">
        <v>2008</v>
      </c>
      <c r="E249" s="71" t="s">
        <v>144</v>
      </c>
      <c r="F249" s="71">
        <v>1</v>
      </c>
      <c r="G249" s="96">
        <f t="shared" si="12"/>
        <v>78603000</v>
      </c>
      <c r="H249" s="100">
        <v>78603000</v>
      </c>
      <c r="I249" s="98">
        <v>0</v>
      </c>
    </row>
    <row r="250" spans="1:9" ht="31.5" x14ac:dyDescent="0.3">
      <c r="A250" s="71">
        <f t="shared" si="13"/>
        <v>238</v>
      </c>
      <c r="B250" s="72" t="s">
        <v>363</v>
      </c>
      <c r="C250" s="71"/>
      <c r="D250" s="71">
        <v>2008</v>
      </c>
      <c r="E250" s="71" t="s">
        <v>144</v>
      </c>
      <c r="F250" s="71">
        <v>1</v>
      </c>
      <c r="G250" s="96">
        <f t="shared" si="12"/>
        <v>93618000</v>
      </c>
      <c r="H250" s="100">
        <v>93618000</v>
      </c>
      <c r="I250" s="98">
        <v>0</v>
      </c>
    </row>
    <row r="251" spans="1:9" ht="31.5" x14ac:dyDescent="0.3">
      <c r="A251" s="71">
        <f t="shared" si="13"/>
        <v>239</v>
      </c>
      <c r="B251" s="72" t="s">
        <v>364</v>
      </c>
      <c r="C251" s="71"/>
      <c r="D251" s="71">
        <v>2008</v>
      </c>
      <c r="E251" s="71" t="s">
        <v>144</v>
      </c>
      <c r="F251" s="71">
        <v>1</v>
      </c>
      <c r="G251" s="96">
        <f t="shared" si="12"/>
        <v>35364000</v>
      </c>
      <c r="H251" s="100">
        <v>35364000</v>
      </c>
      <c r="I251" s="98">
        <v>0</v>
      </c>
    </row>
    <row r="252" spans="1:9" ht="31.5" x14ac:dyDescent="0.3">
      <c r="A252" s="71">
        <f t="shared" si="13"/>
        <v>240</v>
      </c>
      <c r="B252" s="72" t="s">
        <v>365</v>
      </c>
      <c r="C252" s="71"/>
      <c r="D252" s="71">
        <v>2008</v>
      </c>
      <c r="E252" s="71" t="s">
        <v>144</v>
      </c>
      <c r="F252" s="71">
        <v>1</v>
      </c>
      <c r="G252" s="96">
        <f t="shared" si="12"/>
        <v>44740500</v>
      </c>
      <c r="H252" s="100">
        <v>44740500</v>
      </c>
      <c r="I252" s="98">
        <v>0</v>
      </c>
    </row>
    <row r="253" spans="1:9" x14ac:dyDescent="0.3">
      <c r="A253" s="71">
        <f t="shared" si="13"/>
        <v>241</v>
      </c>
      <c r="B253" s="72" t="s">
        <v>366</v>
      </c>
      <c r="C253" s="71"/>
      <c r="D253" s="71">
        <v>2008</v>
      </c>
      <c r="E253" s="71" t="s">
        <v>144</v>
      </c>
      <c r="F253" s="71">
        <v>11</v>
      </c>
      <c r="G253" s="96">
        <f t="shared" si="12"/>
        <v>6678000</v>
      </c>
      <c r="H253" s="100">
        <v>73458000</v>
      </c>
      <c r="I253" s="98">
        <f>H253-W253</f>
        <v>73458000</v>
      </c>
    </row>
    <row r="254" spans="1:9" ht="31.5" x14ac:dyDescent="0.3">
      <c r="A254" s="71">
        <f t="shared" si="13"/>
        <v>242</v>
      </c>
      <c r="B254" s="72" t="s">
        <v>367</v>
      </c>
      <c r="C254" s="71"/>
      <c r="D254" s="71">
        <v>2008</v>
      </c>
      <c r="E254" s="71" t="s">
        <v>144</v>
      </c>
      <c r="F254" s="71">
        <v>1</v>
      </c>
      <c r="G254" s="96">
        <f t="shared" si="12"/>
        <v>315084000</v>
      </c>
      <c r="H254" s="100">
        <v>315084000</v>
      </c>
      <c r="I254" s="98">
        <f>H254-W254</f>
        <v>315084000</v>
      </c>
    </row>
    <row r="255" spans="1:9" x14ac:dyDescent="0.3">
      <c r="A255" s="71">
        <f t="shared" si="13"/>
        <v>243</v>
      </c>
      <c r="B255" s="72" t="s">
        <v>368</v>
      </c>
      <c r="C255" s="71"/>
      <c r="D255" s="71">
        <v>2003</v>
      </c>
      <c r="E255" s="71" t="s">
        <v>144</v>
      </c>
      <c r="F255" s="71">
        <v>1</v>
      </c>
      <c r="G255" s="96">
        <f t="shared" si="12"/>
        <v>7200000</v>
      </c>
      <c r="H255" s="100">
        <v>7200000</v>
      </c>
      <c r="I255" s="98">
        <v>0</v>
      </c>
    </row>
    <row r="256" spans="1:9" x14ac:dyDescent="0.3">
      <c r="A256" s="71">
        <f t="shared" si="13"/>
        <v>244</v>
      </c>
      <c r="B256" s="82" t="s">
        <v>369</v>
      </c>
      <c r="C256" s="76"/>
      <c r="D256" s="71">
        <v>2012</v>
      </c>
      <c r="E256" s="71" t="s">
        <v>161</v>
      </c>
      <c r="F256" s="76">
        <v>1</v>
      </c>
      <c r="G256" s="96">
        <f t="shared" si="12"/>
        <v>75000000</v>
      </c>
      <c r="H256" s="103">
        <v>75000000</v>
      </c>
      <c r="I256" s="98">
        <f>H256-W256</f>
        <v>75000000</v>
      </c>
    </row>
    <row r="257" spans="1:9" x14ac:dyDescent="0.3">
      <c r="A257" s="71">
        <f t="shared" si="13"/>
        <v>245</v>
      </c>
      <c r="B257" s="72" t="s">
        <v>162</v>
      </c>
      <c r="C257" s="71"/>
      <c r="D257" s="71">
        <v>2008</v>
      </c>
      <c r="E257" s="71" t="s">
        <v>161</v>
      </c>
      <c r="F257" s="71">
        <v>2</v>
      </c>
      <c r="G257" s="96">
        <f t="shared" si="12"/>
        <v>8846154</v>
      </c>
      <c r="H257" s="100">
        <v>17692308</v>
      </c>
      <c r="I257" s="98">
        <v>0</v>
      </c>
    </row>
    <row r="258" spans="1:9" x14ac:dyDescent="0.3">
      <c r="A258" s="71">
        <f t="shared" si="13"/>
        <v>246</v>
      </c>
      <c r="B258" s="72" t="s">
        <v>370</v>
      </c>
      <c r="C258" s="71"/>
      <c r="D258" s="71">
        <v>2003</v>
      </c>
      <c r="E258" s="71" t="s">
        <v>161</v>
      </c>
      <c r="F258" s="71">
        <v>1</v>
      </c>
      <c r="G258" s="96">
        <f t="shared" si="12"/>
        <v>26864200</v>
      </c>
      <c r="H258" s="100">
        <v>26864200</v>
      </c>
      <c r="I258" s="98">
        <v>0</v>
      </c>
    </row>
    <row r="259" spans="1:9" x14ac:dyDescent="0.3">
      <c r="A259" s="71">
        <f t="shared" si="13"/>
        <v>247</v>
      </c>
      <c r="B259" s="72" t="s">
        <v>228</v>
      </c>
      <c r="C259" s="71"/>
      <c r="D259" s="71">
        <v>2009</v>
      </c>
      <c r="E259" s="71" t="s">
        <v>161</v>
      </c>
      <c r="F259" s="71">
        <v>1</v>
      </c>
      <c r="G259" s="96">
        <f t="shared" si="12"/>
        <v>17700000</v>
      </c>
      <c r="H259" s="99">
        <v>17700000</v>
      </c>
      <c r="I259" s="98">
        <v>0</v>
      </c>
    </row>
    <row r="260" spans="1:9" ht="141.75" x14ac:dyDescent="0.3">
      <c r="A260" s="71">
        <f t="shared" si="13"/>
        <v>248</v>
      </c>
      <c r="B260" s="72" t="s">
        <v>371</v>
      </c>
      <c r="C260" s="71"/>
      <c r="D260" s="71">
        <v>2002</v>
      </c>
      <c r="E260" s="71" t="s">
        <v>161</v>
      </c>
      <c r="F260" s="71">
        <v>1</v>
      </c>
      <c r="G260" s="96">
        <f t="shared" si="12"/>
        <v>33580000</v>
      </c>
      <c r="H260" s="100">
        <v>33580000</v>
      </c>
      <c r="I260" s="98">
        <v>0</v>
      </c>
    </row>
    <row r="261" spans="1:9" x14ac:dyDescent="0.3">
      <c r="A261" s="71">
        <f t="shared" si="13"/>
        <v>249</v>
      </c>
      <c r="B261" s="72" t="s">
        <v>372</v>
      </c>
      <c r="C261" s="71"/>
      <c r="D261" s="71">
        <v>2000</v>
      </c>
      <c r="E261" s="71" t="s">
        <v>149</v>
      </c>
      <c r="F261" s="71">
        <v>2</v>
      </c>
      <c r="G261" s="96">
        <f t="shared" si="12"/>
        <v>43995000</v>
      </c>
      <c r="H261" s="100">
        <v>87990000</v>
      </c>
      <c r="I261" s="98">
        <v>0</v>
      </c>
    </row>
    <row r="262" spans="1:9" ht="31.5" x14ac:dyDescent="0.3">
      <c r="A262" s="71">
        <f t="shared" si="13"/>
        <v>250</v>
      </c>
      <c r="B262" s="73" t="s">
        <v>373</v>
      </c>
      <c r="C262" s="107" t="s">
        <v>295</v>
      </c>
      <c r="D262" s="71">
        <v>2017</v>
      </c>
      <c r="E262" s="71" t="s">
        <v>149</v>
      </c>
      <c r="F262" s="71">
        <v>1</v>
      </c>
      <c r="G262" s="96">
        <f t="shared" si="12"/>
        <v>19894879</v>
      </c>
      <c r="H262" s="108">
        <v>19894879</v>
      </c>
      <c r="I262" s="98">
        <f>H262-W262</f>
        <v>19894879</v>
      </c>
    </row>
    <row r="263" spans="1:9" x14ac:dyDescent="0.3">
      <c r="A263" s="71">
        <f t="shared" si="13"/>
        <v>251</v>
      </c>
      <c r="B263" s="73" t="s">
        <v>374</v>
      </c>
      <c r="C263" s="80" t="s">
        <v>295</v>
      </c>
      <c r="D263" s="71">
        <v>2016</v>
      </c>
      <c r="E263" s="71" t="s">
        <v>144</v>
      </c>
      <c r="F263" s="71">
        <v>3</v>
      </c>
      <c r="G263" s="96">
        <f t="shared" si="12"/>
        <v>23876579</v>
      </c>
      <c r="H263" s="100">
        <v>71629737</v>
      </c>
      <c r="I263" s="98">
        <f>H263-W263</f>
        <v>71629737</v>
      </c>
    </row>
    <row r="264" spans="1:9" x14ac:dyDescent="0.3">
      <c r="A264" s="71">
        <f t="shared" si="13"/>
        <v>252</v>
      </c>
      <c r="B264" s="73" t="s">
        <v>375</v>
      </c>
      <c r="C264" s="80" t="s">
        <v>295</v>
      </c>
      <c r="D264" s="71">
        <v>2016</v>
      </c>
      <c r="E264" s="71" t="s">
        <v>144</v>
      </c>
      <c r="F264" s="71">
        <v>3</v>
      </c>
      <c r="G264" s="96">
        <f t="shared" si="12"/>
        <v>28176919</v>
      </c>
      <c r="H264" s="100">
        <v>84530757</v>
      </c>
      <c r="I264" s="98">
        <f>H264-W264</f>
        <v>84530757</v>
      </c>
    </row>
    <row r="265" spans="1:9" x14ac:dyDescent="0.3">
      <c r="A265" s="71">
        <f t="shared" si="13"/>
        <v>253</v>
      </c>
      <c r="B265" s="72" t="s">
        <v>376</v>
      </c>
      <c r="C265" s="71"/>
      <c r="D265" s="71">
        <v>2000</v>
      </c>
      <c r="E265" s="71" t="s">
        <v>149</v>
      </c>
      <c r="F265" s="71">
        <v>2</v>
      </c>
      <c r="G265" s="96">
        <f t="shared" si="12"/>
        <v>40205000</v>
      </c>
      <c r="H265" s="100">
        <v>80410000</v>
      </c>
      <c r="I265" s="98">
        <v>0</v>
      </c>
    </row>
    <row r="266" spans="1:9" x14ac:dyDescent="0.3">
      <c r="A266" s="71">
        <f t="shared" si="13"/>
        <v>254</v>
      </c>
      <c r="B266" s="72" t="s">
        <v>377</v>
      </c>
      <c r="C266" s="71"/>
      <c r="D266" s="71">
        <v>2000</v>
      </c>
      <c r="E266" s="71" t="s">
        <v>149</v>
      </c>
      <c r="F266" s="71">
        <v>2</v>
      </c>
      <c r="G266" s="96">
        <f t="shared" si="12"/>
        <v>43995000</v>
      </c>
      <c r="H266" s="100">
        <v>87990000</v>
      </c>
      <c r="I266" s="98">
        <v>0</v>
      </c>
    </row>
    <row r="267" spans="1:9" ht="31.5" x14ac:dyDescent="0.3">
      <c r="A267" s="71">
        <f t="shared" si="13"/>
        <v>255</v>
      </c>
      <c r="B267" s="72" t="s">
        <v>378</v>
      </c>
      <c r="C267" s="71"/>
      <c r="D267" s="71">
        <v>2008</v>
      </c>
      <c r="E267" s="71" t="s">
        <v>144</v>
      </c>
      <c r="F267" s="71">
        <v>11</v>
      </c>
      <c r="G267" s="96">
        <f t="shared" ref="G267:G330" si="15">+H267/F267</f>
        <v>61876500</v>
      </c>
      <c r="H267" s="100">
        <v>680641500</v>
      </c>
      <c r="I267" s="98">
        <v>0</v>
      </c>
    </row>
    <row r="268" spans="1:9" x14ac:dyDescent="0.3">
      <c r="A268" s="71">
        <f t="shared" si="13"/>
        <v>256</v>
      </c>
      <c r="B268" s="72" t="s">
        <v>379</v>
      </c>
      <c r="C268" s="71"/>
      <c r="D268" s="71">
        <v>2008</v>
      </c>
      <c r="E268" s="71" t="s">
        <v>144</v>
      </c>
      <c r="F268" s="71">
        <v>22</v>
      </c>
      <c r="G268" s="96">
        <f t="shared" si="15"/>
        <v>8620500</v>
      </c>
      <c r="H268" s="100">
        <v>189651000</v>
      </c>
      <c r="I268" s="98">
        <v>0</v>
      </c>
    </row>
    <row r="269" spans="1:9" x14ac:dyDescent="0.3">
      <c r="A269" s="71">
        <f t="shared" si="13"/>
        <v>257</v>
      </c>
      <c r="B269" s="72" t="s">
        <v>380</v>
      </c>
      <c r="C269" s="71"/>
      <c r="D269" s="71">
        <v>2003</v>
      </c>
      <c r="E269" s="71" t="s">
        <v>144</v>
      </c>
      <c r="F269" s="71">
        <v>16</v>
      </c>
      <c r="G269" s="96">
        <f t="shared" si="15"/>
        <v>6531840</v>
      </c>
      <c r="H269" s="100">
        <v>104509440</v>
      </c>
      <c r="I269" s="98">
        <v>0</v>
      </c>
    </row>
    <row r="270" spans="1:9" x14ac:dyDescent="0.3">
      <c r="A270" s="71">
        <f t="shared" si="13"/>
        <v>258</v>
      </c>
      <c r="B270" s="72" t="s">
        <v>381</v>
      </c>
      <c r="C270" s="71"/>
      <c r="D270" s="71">
        <v>2010</v>
      </c>
      <c r="E270" s="71" t="s">
        <v>144</v>
      </c>
      <c r="F270" s="71">
        <v>1</v>
      </c>
      <c r="G270" s="96">
        <f t="shared" si="15"/>
        <v>7500000</v>
      </c>
      <c r="H270" s="99">
        <v>7500000</v>
      </c>
      <c r="I270" s="98">
        <f>H270-W270</f>
        <v>7500000</v>
      </c>
    </row>
    <row r="271" spans="1:9" ht="31.5" x14ac:dyDescent="0.3">
      <c r="A271" s="71">
        <f t="shared" si="13"/>
        <v>259</v>
      </c>
      <c r="B271" s="73" t="s">
        <v>382</v>
      </c>
      <c r="C271" s="80" t="s">
        <v>295</v>
      </c>
      <c r="D271" s="71">
        <v>2016</v>
      </c>
      <c r="E271" s="71" t="s">
        <v>144</v>
      </c>
      <c r="F271" s="71">
        <v>2</v>
      </c>
      <c r="G271" s="96">
        <f t="shared" si="15"/>
        <v>92456211</v>
      </c>
      <c r="H271" s="100">
        <v>184912422</v>
      </c>
      <c r="I271" s="98">
        <f>H271-W271</f>
        <v>184912422</v>
      </c>
    </row>
    <row r="272" spans="1:9" x14ac:dyDescent="0.3">
      <c r="A272" s="71">
        <f t="shared" si="13"/>
        <v>260</v>
      </c>
      <c r="B272" s="72" t="s">
        <v>383</v>
      </c>
      <c r="C272" s="71"/>
      <c r="D272" s="71">
        <v>2007</v>
      </c>
      <c r="E272" s="71" t="s">
        <v>144</v>
      </c>
      <c r="F272" s="71">
        <v>5</v>
      </c>
      <c r="G272" s="96">
        <f t="shared" si="15"/>
        <v>13500000</v>
      </c>
      <c r="H272" s="100">
        <f>13500000*F272</f>
        <v>67500000</v>
      </c>
      <c r="I272" s="98">
        <v>0</v>
      </c>
    </row>
    <row r="273" spans="1:9" x14ac:dyDescent="0.3">
      <c r="A273" s="71">
        <f t="shared" si="13"/>
        <v>261</v>
      </c>
      <c r="B273" s="72" t="s">
        <v>384</v>
      </c>
      <c r="C273" s="71"/>
      <c r="D273" s="71">
        <v>2005</v>
      </c>
      <c r="E273" s="71" t="s">
        <v>144</v>
      </c>
      <c r="F273" s="71">
        <v>1</v>
      </c>
      <c r="G273" s="96">
        <f t="shared" si="15"/>
        <v>7500000</v>
      </c>
      <c r="H273" s="100">
        <v>7500000</v>
      </c>
      <c r="I273" s="98">
        <v>0</v>
      </c>
    </row>
    <row r="274" spans="1:9" x14ac:dyDescent="0.3">
      <c r="A274" s="71">
        <f t="shared" si="13"/>
        <v>262</v>
      </c>
      <c r="B274" s="72" t="s">
        <v>385</v>
      </c>
      <c r="C274" s="71"/>
      <c r="D274" s="71">
        <v>2002</v>
      </c>
      <c r="E274" s="71" t="s">
        <v>144</v>
      </c>
      <c r="F274" s="71">
        <v>1</v>
      </c>
      <c r="G274" s="96">
        <f t="shared" si="15"/>
        <v>7500000</v>
      </c>
      <c r="H274" s="100">
        <v>7500000</v>
      </c>
      <c r="I274" s="98">
        <v>0</v>
      </c>
    </row>
    <row r="275" spans="1:9" x14ac:dyDescent="0.3">
      <c r="A275" s="71">
        <f t="shared" si="13"/>
        <v>263</v>
      </c>
      <c r="B275" s="72" t="s">
        <v>386</v>
      </c>
      <c r="C275" s="80"/>
      <c r="D275" s="71">
        <v>2009</v>
      </c>
      <c r="E275" s="71" t="s">
        <v>144</v>
      </c>
      <c r="F275" s="71">
        <v>1</v>
      </c>
      <c r="G275" s="96">
        <f t="shared" si="15"/>
        <v>17500000</v>
      </c>
      <c r="H275" s="100">
        <v>17500000</v>
      </c>
      <c r="I275" s="98">
        <f>H275-W275</f>
        <v>17500000</v>
      </c>
    </row>
    <row r="276" spans="1:9" ht="47.25" x14ac:dyDescent="0.3">
      <c r="A276" s="71">
        <f t="shared" si="13"/>
        <v>264</v>
      </c>
      <c r="B276" s="72" t="s">
        <v>387</v>
      </c>
      <c r="C276" s="71"/>
      <c r="D276" s="71">
        <v>2006</v>
      </c>
      <c r="E276" s="71" t="s">
        <v>144</v>
      </c>
      <c r="F276" s="71">
        <v>1</v>
      </c>
      <c r="G276" s="96">
        <f t="shared" si="15"/>
        <v>11000000</v>
      </c>
      <c r="H276" s="100">
        <v>11000000</v>
      </c>
      <c r="I276" s="98">
        <v>0</v>
      </c>
    </row>
    <row r="277" spans="1:9" x14ac:dyDescent="0.3">
      <c r="A277" s="71">
        <f t="shared" si="13"/>
        <v>265</v>
      </c>
      <c r="B277" s="72" t="s">
        <v>257</v>
      </c>
      <c r="C277" s="71"/>
      <c r="D277" s="71">
        <v>2010</v>
      </c>
      <c r="E277" s="71" t="s">
        <v>144</v>
      </c>
      <c r="F277" s="71">
        <v>1</v>
      </c>
      <c r="G277" s="96">
        <f t="shared" si="15"/>
        <v>6500000</v>
      </c>
      <c r="H277" s="99">
        <v>6500000</v>
      </c>
      <c r="I277" s="98">
        <v>0</v>
      </c>
    </row>
    <row r="278" spans="1:9" x14ac:dyDescent="0.3">
      <c r="A278" s="71">
        <f t="shared" si="13"/>
        <v>266</v>
      </c>
      <c r="B278" s="72" t="s">
        <v>388</v>
      </c>
      <c r="C278" s="71"/>
      <c r="D278" s="71">
        <v>2015</v>
      </c>
      <c r="E278" s="71" t="s">
        <v>144</v>
      </c>
      <c r="F278" s="71">
        <v>1</v>
      </c>
      <c r="G278" s="96">
        <f t="shared" si="15"/>
        <v>12000000</v>
      </c>
      <c r="H278" s="99">
        <v>12000000</v>
      </c>
      <c r="I278" s="98">
        <f>H278-W278</f>
        <v>12000000</v>
      </c>
    </row>
    <row r="279" spans="1:9" x14ac:dyDescent="0.3">
      <c r="A279" s="71">
        <f t="shared" si="13"/>
        <v>267</v>
      </c>
      <c r="B279" s="72" t="s">
        <v>232</v>
      </c>
      <c r="C279" s="71"/>
      <c r="D279" s="71">
        <v>2007</v>
      </c>
      <c r="E279" s="71" t="s">
        <v>144</v>
      </c>
      <c r="F279" s="71">
        <v>1</v>
      </c>
      <c r="G279" s="96">
        <f t="shared" si="15"/>
        <v>6500000</v>
      </c>
      <c r="H279" s="100">
        <v>6500000</v>
      </c>
      <c r="I279" s="98">
        <v>0</v>
      </c>
    </row>
    <row r="280" spans="1:9" ht="31.5" x14ac:dyDescent="0.3">
      <c r="A280" s="71">
        <f t="shared" si="13"/>
        <v>268</v>
      </c>
      <c r="B280" s="73" t="s">
        <v>389</v>
      </c>
      <c r="C280" s="80" t="s">
        <v>295</v>
      </c>
      <c r="D280" s="71">
        <v>2016</v>
      </c>
      <c r="E280" s="71" t="s">
        <v>144</v>
      </c>
      <c r="F280" s="71">
        <v>2</v>
      </c>
      <c r="G280" s="96">
        <f t="shared" si="15"/>
        <v>15776116</v>
      </c>
      <c r="H280" s="100">
        <v>31552232</v>
      </c>
      <c r="I280" s="98">
        <f>H280-W280</f>
        <v>31552232</v>
      </c>
    </row>
    <row r="281" spans="1:9" x14ac:dyDescent="0.3">
      <c r="A281" s="71">
        <f t="shared" si="13"/>
        <v>269</v>
      </c>
      <c r="B281" s="73" t="s">
        <v>390</v>
      </c>
      <c r="C281" s="80" t="s">
        <v>295</v>
      </c>
      <c r="D281" s="71">
        <v>2016</v>
      </c>
      <c r="E281" s="71" t="s">
        <v>144</v>
      </c>
      <c r="F281" s="71">
        <v>2</v>
      </c>
      <c r="G281" s="96">
        <f t="shared" si="15"/>
        <v>23301522</v>
      </c>
      <c r="H281" s="100">
        <v>46603044</v>
      </c>
      <c r="I281" s="98">
        <f>H281-W281</f>
        <v>46603044</v>
      </c>
    </row>
    <row r="282" spans="1:9" ht="31.5" x14ac:dyDescent="0.3">
      <c r="A282" s="71">
        <f t="shared" si="13"/>
        <v>270</v>
      </c>
      <c r="B282" s="73" t="s">
        <v>391</v>
      </c>
      <c r="C282" s="80" t="s">
        <v>295</v>
      </c>
      <c r="D282" s="71">
        <v>2016</v>
      </c>
      <c r="E282" s="71" t="s">
        <v>144</v>
      </c>
      <c r="F282" s="71">
        <v>2</v>
      </c>
      <c r="G282" s="96">
        <f t="shared" si="15"/>
        <v>15776117</v>
      </c>
      <c r="H282" s="100">
        <v>31552234</v>
      </c>
      <c r="I282" s="98">
        <f>H282-W282</f>
        <v>31552234</v>
      </c>
    </row>
    <row r="283" spans="1:9" x14ac:dyDescent="0.3">
      <c r="A283" s="71">
        <f t="shared" si="13"/>
        <v>271</v>
      </c>
      <c r="B283" s="72" t="s">
        <v>392</v>
      </c>
      <c r="C283" s="71"/>
      <c r="D283" s="71">
        <v>2003</v>
      </c>
      <c r="E283" s="71" t="s">
        <v>144</v>
      </c>
      <c r="F283" s="71">
        <v>1</v>
      </c>
      <c r="G283" s="96">
        <f t="shared" si="15"/>
        <v>14000000</v>
      </c>
      <c r="H283" s="100">
        <v>14000000</v>
      </c>
      <c r="I283" s="98">
        <v>0</v>
      </c>
    </row>
    <row r="284" spans="1:9" ht="31.5" x14ac:dyDescent="0.3">
      <c r="A284" s="71">
        <f t="shared" si="13"/>
        <v>272</v>
      </c>
      <c r="B284" s="72" t="s">
        <v>393</v>
      </c>
      <c r="C284" s="71"/>
      <c r="D284" s="71">
        <v>2010</v>
      </c>
      <c r="E284" s="71" t="s">
        <v>144</v>
      </c>
      <c r="F284" s="71">
        <v>1</v>
      </c>
      <c r="G284" s="96">
        <f t="shared" si="15"/>
        <v>46000000</v>
      </c>
      <c r="H284" s="99">
        <v>46000000</v>
      </c>
      <c r="I284" s="98">
        <f>H284-W284</f>
        <v>46000000</v>
      </c>
    </row>
    <row r="285" spans="1:9" x14ac:dyDescent="0.3">
      <c r="A285" s="71">
        <f t="shared" si="13"/>
        <v>273</v>
      </c>
      <c r="B285" s="72" t="s">
        <v>394</v>
      </c>
      <c r="C285" s="71"/>
      <c r="D285" s="71">
        <v>2009</v>
      </c>
      <c r="E285" s="71" t="s">
        <v>144</v>
      </c>
      <c r="F285" s="71">
        <v>12</v>
      </c>
      <c r="G285" s="96">
        <f t="shared" si="15"/>
        <v>7500000</v>
      </c>
      <c r="H285" s="100">
        <v>90000000</v>
      </c>
      <c r="I285" s="98">
        <f>H285-W285</f>
        <v>90000000</v>
      </c>
    </row>
    <row r="286" spans="1:9" x14ac:dyDescent="0.3">
      <c r="A286" s="71">
        <f t="shared" si="13"/>
        <v>274</v>
      </c>
      <c r="B286" s="73" t="s">
        <v>395</v>
      </c>
      <c r="C286" s="80"/>
      <c r="D286" s="71">
        <v>2015</v>
      </c>
      <c r="E286" s="71" t="s">
        <v>144</v>
      </c>
      <c r="F286" s="71">
        <v>2</v>
      </c>
      <c r="G286" s="96">
        <f t="shared" si="15"/>
        <v>6050000</v>
      </c>
      <c r="H286" s="100">
        <v>12100000</v>
      </c>
      <c r="I286" s="98">
        <f>H286-W286</f>
        <v>12100000</v>
      </c>
    </row>
    <row r="287" spans="1:9" ht="47.25" x14ac:dyDescent="0.3">
      <c r="A287" s="71">
        <f t="shared" si="13"/>
        <v>275</v>
      </c>
      <c r="B287" s="72" t="s">
        <v>396</v>
      </c>
      <c r="C287" s="76"/>
      <c r="D287" s="71">
        <v>2012</v>
      </c>
      <c r="E287" s="71" t="s">
        <v>144</v>
      </c>
      <c r="F287" s="76">
        <v>1</v>
      </c>
      <c r="G287" s="96">
        <f t="shared" si="15"/>
        <v>1079500000</v>
      </c>
      <c r="H287" s="105">
        <v>1079500000</v>
      </c>
      <c r="I287" s="98">
        <f>H287-W287</f>
        <v>1079500000</v>
      </c>
    </row>
    <row r="288" spans="1:9" ht="31.5" x14ac:dyDescent="0.3">
      <c r="A288" s="71">
        <f t="shared" si="13"/>
        <v>276</v>
      </c>
      <c r="B288" s="72" t="s">
        <v>397</v>
      </c>
      <c r="C288" s="76"/>
      <c r="D288" s="71">
        <v>2012</v>
      </c>
      <c r="E288" s="71" t="s">
        <v>144</v>
      </c>
      <c r="F288" s="76">
        <v>1</v>
      </c>
      <c r="G288" s="96">
        <f t="shared" si="15"/>
        <v>767500000</v>
      </c>
      <c r="H288" s="105">
        <v>767500000</v>
      </c>
      <c r="I288" s="98">
        <f>H288-W288</f>
        <v>767500000</v>
      </c>
    </row>
    <row r="289" spans="1:9" x14ac:dyDescent="0.3">
      <c r="A289" s="71">
        <f t="shared" si="13"/>
        <v>277</v>
      </c>
      <c r="B289" s="72" t="s">
        <v>205</v>
      </c>
      <c r="C289" s="71"/>
      <c r="D289" s="71">
        <v>2008</v>
      </c>
      <c r="E289" s="71" t="s">
        <v>149</v>
      </c>
      <c r="F289" s="71">
        <v>48</v>
      </c>
      <c r="G289" s="96">
        <f t="shared" si="15"/>
        <v>8300000</v>
      </c>
      <c r="H289" s="100">
        <v>398400000</v>
      </c>
      <c r="I289" s="98">
        <v>0</v>
      </c>
    </row>
    <row r="290" spans="1:9" x14ac:dyDescent="0.3">
      <c r="A290" s="71">
        <f t="shared" si="13"/>
        <v>278</v>
      </c>
      <c r="B290" s="72" t="s">
        <v>398</v>
      </c>
      <c r="C290" s="71"/>
      <c r="D290" s="71">
        <v>2015</v>
      </c>
      <c r="E290" s="71" t="s">
        <v>149</v>
      </c>
      <c r="F290" s="71">
        <v>26</v>
      </c>
      <c r="G290" s="96">
        <f t="shared" si="15"/>
        <v>15990700</v>
      </c>
      <c r="H290" s="100">
        <v>415758200</v>
      </c>
      <c r="I290" s="98">
        <f>H290-W290</f>
        <v>415758200</v>
      </c>
    </row>
    <row r="291" spans="1:9" ht="32.25" x14ac:dyDescent="0.3">
      <c r="A291" s="71">
        <f t="shared" si="13"/>
        <v>279</v>
      </c>
      <c r="B291" s="74" t="s">
        <v>207</v>
      </c>
      <c r="C291" s="71"/>
      <c r="D291" s="71">
        <v>2012</v>
      </c>
      <c r="E291" s="71" t="s">
        <v>149</v>
      </c>
      <c r="F291" s="71">
        <v>3</v>
      </c>
      <c r="G291" s="96">
        <f t="shared" si="15"/>
        <v>13335000</v>
      </c>
      <c r="H291" s="102">
        <v>40005000</v>
      </c>
      <c r="I291" s="98">
        <v>0</v>
      </c>
    </row>
    <row r="292" spans="1:9" ht="32.25" x14ac:dyDescent="0.3">
      <c r="A292" s="71">
        <f t="shared" si="13"/>
        <v>280</v>
      </c>
      <c r="B292" s="74" t="s">
        <v>207</v>
      </c>
      <c r="C292" s="71"/>
      <c r="D292" s="71">
        <v>2012</v>
      </c>
      <c r="E292" s="71" t="s">
        <v>149</v>
      </c>
      <c r="F292" s="71">
        <v>71</v>
      </c>
      <c r="G292" s="96">
        <f t="shared" si="15"/>
        <v>13335000</v>
      </c>
      <c r="H292" s="102">
        <v>946785000</v>
      </c>
      <c r="I292" s="98">
        <v>0</v>
      </c>
    </row>
    <row r="293" spans="1:9" ht="31.5" x14ac:dyDescent="0.3">
      <c r="A293" s="71">
        <f t="shared" si="13"/>
        <v>281</v>
      </c>
      <c r="B293" s="72" t="s">
        <v>399</v>
      </c>
      <c r="C293" s="71"/>
      <c r="D293" s="71">
        <v>2003</v>
      </c>
      <c r="E293" s="71" t="s">
        <v>149</v>
      </c>
      <c r="F293" s="71">
        <v>1</v>
      </c>
      <c r="G293" s="96">
        <f t="shared" si="15"/>
        <v>68350800</v>
      </c>
      <c r="H293" s="100">
        <v>68350800</v>
      </c>
      <c r="I293" s="98">
        <v>0</v>
      </c>
    </row>
    <row r="294" spans="1:9" x14ac:dyDescent="0.3">
      <c r="A294" s="71">
        <f t="shared" si="13"/>
        <v>282</v>
      </c>
      <c r="B294" s="72" t="s">
        <v>208</v>
      </c>
      <c r="C294" s="71"/>
      <c r="D294" s="71">
        <v>2011</v>
      </c>
      <c r="E294" s="71" t="s">
        <v>149</v>
      </c>
      <c r="F294" s="71">
        <v>5</v>
      </c>
      <c r="G294" s="96">
        <f t="shared" si="15"/>
        <v>13750000</v>
      </c>
      <c r="H294" s="99">
        <v>68750000</v>
      </c>
      <c r="I294" s="98">
        <v>0</v>
      </c>
    </row>
    <row r="295" spans="1:9" ht="31.5" x14ac:dyDescent="0.3">
      <c r="A295" s="71">
        <f t="shared" ref="A295:A358" si="16">+A294+1</f>
        <v>283</v>
      </c>
      <c r="B295" s="72" t="s">
        <v>400</v>
      </c>
      <c r="C295" s="71"/>
      <c r="D295" s="71">
        <v>2009</v>
      </c>
      <c r="E295" s="71" t="s">
        <v>149</v>
      </c>
      <c r="F295" s="71">
        <v>17</v>
      </c>
      <c r="G295" s="96">
        <f t="shared" si="15"/>
        <v>11697000</v>
      </c>
      <c r="H295" s="100">
        <v>198849000</v>
      </c>
      <c r="I295" s="98">
        <v>0</v>
      </c>
    </row>
    <row r="296" spans="1:9" x14ac:dyDescent="0.3">
      <c r="A296" s="71">
        <f t="shared" si="16"/>
        <v>284</v>
      </c>
      <c r="B296" s="72" t="s">
        <v>401</v>
      </c>
      <c r="C296" s="71"/>
      <c r="D296" s="71">
        <v>2007</v>
      </c>
      <c r="E296" s="71" t="s">
        <v>149</v>
      </c>
      <c r="F296" s="71">
        <v>2</v>
      </c>
      <c r="G296" s="96">
        <f t="shared" si="15"/>
        <v>9800000</v>
      </c>
      <c r="H296" s="100">
        <v>19600000</v>
      </c>
      <c r="I296" s="98">
        <v>0</v>
      </c>
    </row>
    <row r="297" spans="1:9" x14ac:dyDescent="0.3">
      <c r="A297" s="71">
        <f t="shared" si="16"/>
        <v>285</v>
      </c>
      <c r="B297" s="72" t="s">
        <v>402</v>
      </c>
      <c r="C297" s="71"/>
      <c r="D297" s="71">
        <v>2007</v>
      </c>
      <c r="E297" s="71" t="s">
        <v>149</v>
      </c>
      <c r="F297" s="71">
        <v>7</v>
      </c>
      <c r="G297" s="96">
        <f t="shared" si="15"/>
        <v>10500000</v>
      </c>
      <c r="H297" s="100">
        <f>10500000*F297</f>
        <v>73500000</v>
      </c>
      <c r="I297" s="98">
        <v>0</v>
      </c>
    </row>
    <row r="298" spans="1:9" x14ac:dyDescent="0.3">
      <c r="A298" s="71">
        <f t="shared" si="16"/>
        <v>286</v>
      </c>
      <c r="B298" s="72" t="s">
        <v>402</v>
      </c>
      <c r="C298" s="71"/>
      <c r="D298" s="71">
        <v>2008</v>
      </c>
      <c r="E298" s="71" t="s">
        <v>149</v>
      </c>
      <c r="F298" s="71">
        <v>15</v>
      </c>
      <c r="G298" s="96">
        <f t="shared" si="15"/>
        <v>9807000</v>
      </c>
      <c r="H298" s="100">
        <v>147105000</v>
      </c>
      <c r="I298" s="98">
        <v>0</v>
      </c>
    </row>
    <row r="299" spans="1:9" x14ac:dyDescent="0.3">
      <c r="A299" s="71">
        <f t="shared" si="16"/>
        <v>287</v>
      </c>
      <c r="B299" s="74" t="s">
        <v>403</v>
      </c>
      <c r="C299" s="71"/>
      <c r="D299" s="71">
        <v>2015</v>
      </c>
      <c r="E299" s="71" t="s">
        <v>144</v>
      </c>
      <c r="F299" s="71">
        <v>1</v>
      </c>
      <c r="G299" s="96">
        <f t="shared" si="15"/>
        <v>17260000</v>
      </c>
      <c r="H299" s="102">
        <v>17260000</v>
      </c>
      <c r="I299" s="98">
        <f>H299-W299</f>
        <v>17260000</v>
      </c>
    </row>
    <row r="300" spans="1:9" x14ac:dyDescent="0.3">
      <c r="A300" s="71">
        <f t="shared" si="16"/>
        <v>288</v>
      </c>
      <c r="B300" s="72" t="s">
        <v>404</v>
      </c>
      <c r="C300" s="80"/>
      <c r="D300" s="71">
        <v>2009</v>
      </c>
      <c r="E300" s="71" t="s">
        <v>144</v>
      </c>
      <c r="F300" s="71">
        <v>2</v>
      </c>
      <c r="G300" s="96">
        <f t="shared" si="15"/>
        <v>7500000</v>
      </c>
      <c r="H300" s="100">
        <v>15000000</v>
      </c>
      <c r="I300" s="98">
        <f>H300-W300</f>
        <v>15000000</v>
      </c>
    </row>
    <row r="301" spans="1:9" x14ac:dyDescent="0.3">
      <c r="A301" s="71">
        <f t="shared" si="16"/>
        <v>289</v>
      </c>
      <c r="B301" s="72" t="s">
        <v>405</v>
      </c>
      <c r="C301" s="80"/>
      <c r="D301" s="71">
        <v>2010</v>
      </c>
      <c r="E301" s="71" t="s">
        <v>144</v>
      </c>
      <c r="F301" s="71">
        <v>5</v>
      </c>
      <c r="G301" s="96">
        <f t="shared" si="15"/>
        <v>17000000</v>
      </c>
      <c r="H301" s="100">
        <v>85000000</v>
      </c>
      <c r="I301" s="98">
        <f>H301-W301</f>
        <v>85000000</v>
      </c>
    </row>
    <row r="302" spans="1:9" x14ac:dyDescent="0.3">
      <c r="A302" s="71">
        <f t="shared" si="16"/>
        <v>290</v>
      </c>
      <c r="B302" s="72" t="s">
        <v>406</v>
      </c>
      <c r="C302" s="80"/>
      <c r="D302" s="71">
        <v>2010</v>
      </c>
      <c r="E302" s="71" t="s">
        <v>144</v>
      </c>
      <c r="F302" s="71">
        <v>6</v>
      </c>
      <c r="G302" s="96">
        <f t="shared" si="15"/>
        <v>14500000</v>
      </c>
      <c r="H302" s="100">
        <v>87000000</v>
      </c>
      <c r="I302" s="98">
        <f>H302-W302</f>
        <v>87000000</v>
      </c>
    </row>
    <row r="303" spans="1:9" x14ac:dyDescent="0.3">
      <c r="A303" s="71">
        <f t="shared" si="16"/>
        <v>291</v>
      </c>
      <c r="B303" s="72" t="s">
        <v>407</v>
      </c>
      <c r="C303" s="71"/>
      <c r="D303" s="71">
        <v>1999</v>
      </c>
      <c r="E303" s="71" t="s">
        <v>144</v>
      </c>
      <c r="F303" s="71">
        <v>1</v>
      </c>
      <c r="G303" s="96">
        <f t="shared" si="15"/>
        <v>17996000</v>
      </c>
      <c r="H303" s="100">
        <v>17996000</v>
      </c>
      <c r="I303" s="98">
        <v>0</v>
      </c>
    </row>
    <row r="304" spans="1:9" x14ac:dyDescent="0.3">
      <c r="A304" s="71">
        <f t="shared" si="16"/>
        <v>292</v>
      </c>
      <c r="B304" s="72" t="s">
        <v>408</v>
      </c>
      <c r="C304" s="71"/>
      <c r="D304" s="71">
        <v>1999</v>
      </c>
      <c r="E304" s="71" t="s">
        <v>144</v>
      </c>
      <c r="F304" s="71">
        <v>1</v>
      </c>
      <c r="G304" s="96">
        <f t="shared" si="15"/>
        <v>17996000</v>
      </c>
      <c r="H304" s="100">
        <v>17996000</v>
      </c>
      <c r="I304" s="98">
        <v>0</v>
      </c>
    </row>
    <row r="305" spans="1:9" x14ac:dyDescent="0.3">
      <c r="A305" s="71">
        <f t="shared" si="16"/>
        <v>293</v>
      </c>
      <c r="B305" s="72" t="s">
        <v>409</v>
      </c>
      <c r="C305" s="71"/>
      <c r="D305" s="71">
        <v>1999</v>
      </c>
      <c r="E305" s="71" t="s">
        <v>144</v>
      </c>
      <c r="F305" s="71">
        <v>1</v>
      </c>
      <c r="G305" s="96">
        <f t="shared" si="15"/>
        <v>17996000</v>
      </c>
      <c r="H305" s="100">
        <v>17996000</v>
      </c>
      <c r="I305" s="98">
        <v>0</v>
      </c>
    </row>
    <row r="306" spans="1:9" ht="31.5" x14ac:dyDescent="0.3">
      <c r="A306" s="71">
        <f t="shared" si="16"/>
        <v>294</v>
      </c>
      <c r="B306" s="72" t="s">
        <v>410</v>
      </c>
      <c r="C306" s="80"/>
      <c r="D306" s="71">
        <v>2010</v>
      </c>
      <c r="E306" s="71" t="s">
        <v>144</v>
      </c>
      <c r="F306" s="71">
        <v>1</v>
      </c>
      <c r="G306" s="96">
        <f t="shared" si="15"/>
        <v>18036000</v>
      </c>
      <c r="H306" s="100">
        <v>18036000</v>
      </c>
      <c r="I306" s="98">
        <f>H306-W306</f>
        <v>18036000</v>
      </c>
    </row>
    <row r="307" spans="1:9" ht="31.5" x14ac:dyDescent="0.3">
      <c r="A307" s="71">
        <f t="shared" si="16"/>
        <v>295</v>
      </c>
      <c r="B307" s="72" t="s">
        <v>411</v>
      </c>
      <c r="C307" s="71"/>
      <c r="D307" s="71">
        <v>2003</v>
      </c>
      <c r="E307" s="71" t="s">
        <v>144</v>
      </c>
      <c r="F307" s="71">
        <v>1</v>
      </c>
      <c r="G307" s="96">
        <f t="shared" si="15"/>
        <v>8961000</v>
      </c>
      <c r="H307" s="100">
        <v>8961000</v>
      </c>
      <c r="I307" s="98">
        <v>0</v>
      </c>
    </row>
    <row r="308" spans="1:9" x14ac:dyDescent="0.3">
      <c r="A308" s="71">
        <f t="shared" si="16"/>
        <v>296</v>
      </c>
      <c r="B308" s="72" t="s">
        <v>412</v>
      </c>
      <c r="C308" s="71"/>
      <c r="D308" s="71">
        <v>2008</v>
      </c>
      <c r="E308" s="71" t="s">
        <v>144</v>
      </c>
      <c r="F308" s="71">
        <v>1</v>
      </c>
      <c r="G308" s="96">
        <f t="shared" si="15"/>
        <v>60028500</v>
      </c>
      <c r="H308" s="100">
        <v>60028500</v>
      </c>
      <c r="I308" s="98">
        <f>H308-W308</f>
        <v>60028500</v>
      </c>
    </row>
    <row r="309" spans="1:9" ht="31.5" x14ac:dyDescent="0.3">
      <c r="A309" s="71">
        <f t="shared" si="16"/>
        <v>297</v>
      </c>
      <c r="B309" s="72" t="s">
        <v>413</v>
      </c>
      <c r="C309" s="71"/>
      <c r="D309" s="71">
        <v>2008</v>
      </c>
      <c r="E309" s="71" t="s">
        <v>144</v>
      </c>
      <c r="F309" s="71">
        <v>1</v>
      </c>
      <c r="G309" s="96">
        <f t="shared" si="15"/>
        <v>45150000</v>
      </c>
      <c r="H309" s="100">
        <v>45150000</v>
      </c>
      <c r="I309" s="98">
        <f>H309-W309</f>
        <v>45150000</v>
      </c>
    </row>
    <row r="310" spans="1:9" ht="31.5" x14ac:dyDescent="0.3">
      <c r="A310" s="71">
        <f t="shared" si="16"/>
        <v>298</v>
      </c>
      <c r="B310" s="72" t="s">
        <v>414</v>
      </c>
      <c r="C310" s="71"/>
      <c r="D310" s="71">
        <v>2008</v>
      </c>
      <c r="E310" s="71" t="s">
        <v>144</v>
      </c>
      <c r="F310" s="71">
        <v>1</v>
      </c>
      <c r="G310" s="96">
        <f t="shared" si="15"/>
        <v>83380500</v>
      </c>
      <c r="H310" s="100">
        <v>83380500</v>
      </c>
      <c r="I310" s="98">
        <f>H310-W310</f>
        <v>83380500</v>
      </c>
    </row>
    <row r="311" spans="1:9" ht="31.5" x14ac:dyDescent="0.3">
      <c r="A311" s="71">
        <f t="shared" si="16"/>
        <v>299</v>
      </c>
      <c r="B311" s="72" t="s">
        <v>415</v>
      </c>
      <c r="C311" s="71"/>
      <c r="D311" s="71">
        <v>2008</v>
      </c>
      <c r="E311" s="71" t="s">
        <v>144</v>
      </c>
      <c r="F311" s="71">
        <v>1</v>
      </c>
      <c r="G311" s="96">
        <f t="shared" si="15"/>
        <v>34681500</v>
      </c>
      <c r="H311" s="100">
        <v>34681500</v>
      </c>
      <c r="I311" s="98">
        <f>H311-W311</f>
        <v>34681500</v>
      </c>
    </row>
    <row r="312" spans="1:9" x14ac:dyDescent="0.3">
      <c r="A312" s="71">
        <f t="shared" si="16"/>
        <v>300</v>
      </c>
      <c r="B312" s="72" t="s">
        <v>416</v>
      </c>
      <c r="C312" s="71"/>
      <c r="D312" s="71">
        <v>2002</v>
      </c>
      <c r="E312" s="71" t="s">
        <v>144</v>
      </c>
      <c r="F312" s="71">
        <v>1</v>
      </c>
      <c r="G312" s="96">
        <f t="shared" si="15"/>
        <v>11992000</v>
      </c>
      <c r="H312" s="100">
        <v>11992000</v>
      </c>
      <c r="I312" s="98">
        <v>0</v>
      </c>
    </row>
    <row r="313" spans="1:9" ht="31.5" x14ac:dyDescent="0.3">
      <c r="A313" s="71">
        <f t="shared" si="16"/>
        <v>301</v>
      </c>
      <c r="B313" s="72" t="s">
        <v>417</v>
      </c>
      <c r="C313" s="80"/>
      <c r="D313" s="71">
        <v>2011</v>
      </c>
      <c r="E313" s="71" t="s">
        <v>144</v>
      </c>
      <c r="F313" s="71">
        <v>1</v>
      </c>
      <c r="G313" s="96">
        <f t="shared" si="15"/>
        <v>21986800</v>
      </c>
      <c r="H313" s="99">
        <v>21986800</v>
      </c>
      <c r="I313" s="98">
        <f>H313-W313</f>
        <v>21986800</v>
      </c>
    </row>
    <row r="314" spans="1:9" x14ac:dyDescent="0.3">
      <c r="A314" s="71">
        <f t="shared" si="16"/>
        <v>302</v>
      </c>
      <c r="B314" s="72" t="s">
        <v>418</v>
      </c>
      <c r="C314" s="71"/>
      <c r="D314" s="71">
        <v>2007</v>
      </c>
      <c r="E314" s="71" t="s">
        <v>144</v>
      </c>
      <c r="F314" s="71">
        <v>2</v>
      </c>
      <c r="G314" s="96">
        <f t="shared" si="15"/>
        <v>16500000</v>
      </c>
      <c r="H314" s="100">
        <v>33000000</v>
      </c>
      <c r="I314" s="98">
        <v>0</v>
      </c>
    </row>
    <row r="315" spans="1:9" x14ac:dyDescent="0.3">
      <c r="A315" s="71">
        <f t="shared" si="16"/>
        <v>303</v>
      </c>
      <c r="B315" s="74" t="s">
        <v>419</v>
      </c>
      <c r="C315" s="76"/>
      <c r="D315" s="71">
        <v>2012</v>
      </c>
      <c r="E315" s="71" t="s">
        <v>144</v>
      </c>
      <c r="F315" s="76">
        <v>1</v>
      </c>
      <c r="G315" s="96">
        <f t="shared" si="15"/>
        <v>17569100</v>
      </c>
      <c r="H315" s="106">
        <v>17569100</v>
      </c>
      <c r="I315" s="98">
        <f>H315-W315</f>
        <v>17569100</v>
      </c>
    </row>
    <row r="316" spans="1:9" ht="31.5" x14ac:dyDescent="0.3">
      <c r="A316" s="71">
        <f t="shared" si="16"/>
        <v>304</v>
      </c>
      <c r="B316" s="73" t="s">
        <v>420</v>
      </c>
      <c r="C316" s="80"/>
      <c r="D316" s="71">
        <v>2016</v>
      </c>
      <c r="E316" s="71" t="s">
        <v>144</v>
      </c>
      <c r="F316" s="71">
        <v>1</v>
      </c>
      <c r="G316" s="96">
        <f t="shared" si="15"/>
        <v>50977142</v>
      </c>
      <c r="H316" s="100">
        <v>50977142</v>
      </c>
      <c r="I316" s="98">
        <f>H316-W316</f>
        <v>50977142</v>
      </c>
    </row>
    <row r="317" spans="1:9" x14ac:dyDescent="0.3">
      <c r="A317" s="71">
        <f t="shared" si="16"/>
        <v>305</v>
      </c>
      <c r="B317" s="72" t="s">
        <v>421</v>
      </c>
      <c r="C317" s="80"/>
      <c r="D317" s="71">
        <v>2010</v>
      </c>
      <c r="E317" s="71" t="s">
        <v>144</v>
      </c>
      <c r="F317" s="71">
        <v>2</v>
      </c>
      <c r="G317" s="96">
        <f t="shared" si="15"/>
        <v>6500000</v>
      </c>
      <c r="H317" s="100">
        <v>13000000</v>
      </c>
      <c r="I317" s="98">
        <f>H317-W317</f>
        <v>13000000</v>
      </c>
    </row>
    <row r="318" spans="1:9" x14ac:dyDescent="0.3">
      <c r="A318" s="71">
        <f t="shared" si="16"/>
        <v>306</v>
      </c>
      <c r="B318" s="72" t="s">
        <v>422</v>
      </c>
      <c r="C318" s="80"/>
      <c r="D318" s="71">
        <v>2009</v>
      </c>
      <c r="E318" s="71" t="s">
        <v>144</v>
      </c>
      <c r="F318" s="71">
        <v>1</v>
      </c>
      <c r="G318" s="96">
        <f t="shared" si="15"/>
        <v>6500000</v>
      </c>
      <c r="H318" s="100">
        <v>6500000</v>
      </c>
      <c r="I318" s="98">
        <f>H318-W318</f>
        <v>6500000</v>
      </c>
    </row>
    <row r="319" spans="1:9" x14ac:dyDescent="0.3">
      <c r="A319" s="71">
        <f t="shared" si="16"/>
        <v>307</v>
      </c>
      <c r="B319" s="72" t="s">
        <v>423</v>
      </c>
      <c r="C319" s="71"/>
      <c r="D319" s="71">
        <v>2007</v>
      </c>
      <c r="E319" s="71" t="s">
        <v>144</v>
      </c>
      <c r="F319" s="71">
        <v>3</v>
      </c>
      <c r="G319" s="96">
        <f t="shared" si="15"/>
        <v>12500000</v>
      </c>
      <c r="H319" s="100">
        <v>37500000</v>
      </c>
      <c r="I319" s="98">
        <v>0</v>
      </c>
    </row>
    <row r="320" spans="1:9" ht="31.5" x14ac:dyDescent="0.3">
      <c r="A320" s="71">
        <f t="shared" si="16"/>
        <v>308</v>
      </c>
      <c r="B320" s="72" t="s">
        <v>424</v>
      </c>
      <c r="C320" s="71"/>
      <c r="D320" s="71">
        <v>2011</v>
      </c>
      <c r="E320" s="71" t="s">
        <v>144</v>
      </c>
      <c r="F320" s="71">
        <v>1</v>
      </c>
      <c r="G320" s="96">
        <f t="shared" si="15"/>
        <v>27877000</v>
      </c>
      <c r="H320" s="100">
        <v>27877000</v>
      </c>
      <c r="I320" s="98">
        <f>H320-W320</f>
        <v>27877000</v>
      </c>
    </row>
    <row r="321" spans="1:9" x14ac:dyDescent="0.3">
      <c r="A321" s="71">
        <f t="shared" si="16"/>
        <v>309</v>
      </c>
      <c r="B321" s="79" t="s">
        <v>425</v>
      </c>
      <c r="C321" s="107" t="s">
        <v>295</v>
      </c>
      <c r="D321" s="71">
        <v>2017</v>
      </c>
      <c r="E321" s="71" t="s">
        <v>144</v>
      </c>
      <c r="F321" s="71">
        <v>1</v>
      </c>
      <c r="G321" s="96">
        <f t="shared" si="15"/>
        <v>20519751</v>
      </c>
      <c r="H321" s="108">
        <v>20519751</v>
      </c>
      <c r="I321" s="98">
        <f>H321-W321</f>
        <v>20519751</v>
      </c>
    </row>
    <row r="322" spans="1:9" x14ac:dyDescent="0.3">
      <c r="A322" s="71">
        <f t="shared" si="16"/>
        <v>310</v>
      </c>
      <c r="B322" s="72" t="s">
        <v>426</v>
      </c>
      <c r="C322" s="71"/>
      <c r="D322" s="71">
        <v>2004</v>
      </c>
      <c r="E322" s="71" t="s">
        <v>144</v>
      </c>
      <c r="F322" s="71">
        <v>5</v>
      </c>
      <c r="G322" s="96">
        <f t="shared" si="15"/>
        <v>9068640</v>
      </c>
      <c r="H322" s="100">
        <v>45343200</v>
      </c>
      <c r="I322" s="98">
        <v>0</v>
      </c>
    </row>
    <row r="323" spans="1:9" x14ac:dyDescent="0.3">
      <c r="A323" s="71">
        <f t="shared" si="16"/>
        <v>311</v>
      </c>
      <c r="B323" s="72" t="s">
        <v>427</v>
      </c>
      <c r="C323" s="71"/>
      <c r="D323" s="71">
        <v>2001</v>
      </c>
      <c r="E323" s="71" t="s">
        <v>144</v>
      </c>
      <c r="F323" s="71">
        <v>1</v>
      </c>
      <c r="G323" s="96">
        <f t="shared" si="15"/>
        <v>5650000</v>
      </c>
      <c r="H323" s="100">
        <v>5650000</v>
      </c>
      <c r="I323" s="98">
        <v>0</v>
      </c>
    </row>
    <row r="324" spans="1:9" x14ac:dyDescent="0.3">
      <c r="A324" s="71">
        <f t="shared" si="16"/>
        <v>312</v>
      </c>
      <c r="B324" s="75" t="s">
        <v>278</v>
      </c>
      <c r="C324" s="76"/>
      <c r="D324" s="71">
        <v>2012</v>
      </c>
      <c r="E324" s="71" t="s">
        <v>144</v>
      </c>
      <c r="F324" s="76">
        <v>1</v>
      </c>
      <c r="G324" s="96">
        <f t="shared" si="15"/>
        <v>23500000</v>
      </c>
      <c r="H324" s="106">
        <v>23500000</v>
      </c>
      <c r="I324" s="98">
        <f t="shared" ref="I324:I330" si="17">H324-W324</f>
        <v>23500000</v>
      </c>
    </row>
    <row r="325" spans="1:9" x14ac:dyDescent="0.3">
      <c r="A325" s="71">
        <f t="shared" si="16"/>
        <v>313</v>
      </c>
      <c r="B325" s="73" t="s">
        <v>428</v>
      </c>
      <c r="C325" s="80"/>
      <c r="D325" s="71">
        <v>2015</v>
      </c>
      <c r="E325" s="71" t="s">
        <v>144</v>
      </c>
      <c r="F325" s="71">
        <v>3</v>
      </c>
      <c r="G325" s="96">
        <f t="shared" si="15"/>
        <v>12100000</v>
      </c>
      <c r="H325" s="100">
        <v>36300000</v>
      </c>
      <c r="I325" s="98">
        <f t="shared" si="17"/>
        <v>36300000</v>
      </c>
    </row>
    <row r="326" spans="1:9" x14ac:dyDescent="0.3">
      <c r="A326" s="71">
        <f t="shared" si="16"/>
        <v>314</v>
      </c>
      <c r="B326" s="73" t="s">
        <v>429</v>
      </c>
      <c r="C326" s="80"/>
      <c r="D326" s="71">
        <v>2015</v>
      </c>
      <c r="E326" s="71" t="s">
        <v>144</v>
      </c>
      <c r="F326" s="71">
        <v>1</v>
      </c>
      <c r="G326" s="96">
        <f t="shared" si="15"/>
        <v>57200000</v>
      </c>
      <c r="H326" s="100">
        <v>57200000</v>
      </c>
      <c r="I326" s="98">
        <f t="shared" si="17"/>
        <v>57200000</v>
      </c>
    </row>
    <row r="327" spans="1:9" x14ac:dyDescent="0.3">
      <c r="A327" s="71">
        <f t="shared" si="16"/>
        <v>315</v>
      </c>
      <c r="B327" s="72" t="s">
        <v>430</v>
      </c>
      <c r="C327" s="71"/>
      <c r="D327" s="71">
        <v>2015</v>
      </c>
      <c r="E327" s="71" t="s">
        <v>431</v>
      </c>
      <c r="F327" s="71">
        <v>1</v>
      </c>
      <c r="G327" s="96">
        <f t="shared" si="15"/>
        <v>207294000</v>
      </c>
      <c r="H327" s="99">
        <v>207294000</v>
      </c>
      <c r="I327" s="98">
        <f t="shared" si="17"/>
        <v>207294000</v>
      </c>
    </row>
    <row r="328" spans="1:9" x14ac:dyDescent="0.3">
      <c r="A328" s="71">
        <f t="shared" si="16"/>
        <v>316</v>
      </c>
      <c r="B328" s="72" t="s">
        <v>432</v>
      </c>
      <c r="C328" s="71"/>
      <c r="D328" s="71">
        <v>2015</v>
      </c>
      <c r="E328" s="71" t="s">
        <v>431</v>
      </c>
      <c r="F328" s="71">
        <v>1</v>
      </c>
      <c r="G328" s="96">
        <f t="shared" si="15"/>
        <v>189092000</v>
      </c>
      <c r="H328" s="99">
        <v>189092000</v>
      </c>
      <c r="I328" s="98">
        <f t="shared" si="17"/>
        <v>189092000</v>
      </c>
    </row>
    <row r="329" spans="1:9" x14ac:dyDescent="0.3">
      <c r="A329" s="71">
        <f t="shared" si="16"/>
        <v>317</v>
      </c>
      <c r="B329" s="79" t="s">
        <v>433</v>
      </c>
      <c r="C329" s="107" t="s">
        <v>295</v>
      </c>
      <c r="D329" s="71">
        <v>2017</v>
      </c>
      <c r="E329" s="71" t="s">
        <v>144</v>
      </c>
      <c r="F329" s="71">
        <v>1</v>
      </c>
      <c r="G329" s="96">
        <f t="shared" si="15"/>
        <v>88136794</v>
      </c>
      <c r="H329" s="108">
        <v>88136794</v>
      </c>
      <c r="I329" s="98">
        <f t="shared" si="17"/>
        <v>88136794</v>
      </c>
    </row>
    <row r="330" spans="1:9" ht="31.5" x14ac:dyDescent="0.3">
      <c r="A330" s="71">
        <f t="shared" si="16"/>
        <v>318</v>
      </c>
      <c r="B330" s="72" t="s">
        <v>434</v>
      </c>
      <c r="C330" s="71"/>
      <c r="D330" s="71">
        <v>2010</v>
      </c>
      <c r="E330" s="71" t="s">
        <v>149</v>
      </c>
      <c r="F330" s="71">
        <v>1</v>
      </c>
      <c r="G330" s="96">
        <f t="shared" si="15"/>
        <v>217000000</v>
      </c>
      <c r="H330" s="99">
        <v>217000000</v>
      </c>
      <c r="I330" s="98">
        <f t="shared" si="17"/>
        <v>217000000</v>
      </c>
    </row>
    <row r="331" spans="1:9" ht="31.5" x14ac:dyDescent="0.3">
      <c r="A331" s="71">
        <f t="shared" si="16"/>
        <v>319</v>
      </c>
      <c r="B331" s="72" t="s">
        <v>435</v>
      </c>
      <c r="C331" s="71"/>
      <c r="D331" s="71">
        <v>1998</v>
      </c>
      <c r="E331" s="71" t="s">
        <v>149</v>
      </c>
      <c r="F331" s="71">
        <v>1</v>
      </c>
      <c r="G331" s="96">
        <f t="shared" ref="G331:G394" si="18">+H331/F331</f>
        <v>49283000</v>
      </c>
      <c r="H331" s="100">
        <v>49283000</v>
      </c>
      <c r="I331" s="98">
        <v>0</v>
      </c>
    </row>
    <row r="332" spans="1:9" x14ac:dyDescent="0.3">
      <c r="A332" s="71">
        <f t="shared" si="16"/>
        <v>320</v>
      </c>
      <c r="B332" s="72" t="s">
        <v>436</v>
      </c>
      <c r="C332" s="80"/>
      <c r="D332" s="71">
        <v>2009</v>
      </c>
      <c r="E332" s="71" t="s">
        <v>144</v>
      </c>
      <c r="F332" s="71">
        <v>2</v>
      </c>
      <c r="G332" s="96">
        <f t="shared" si="18"/>
        <v>15800000</v>
      </c>
      <c r="H332" s="100">
        <v>31600000</v>
      </c>
      <c r="I332" s="98">
        <f>H332-W332</f>
        <v>31600000</v>
      </c>
    </row>
    <row r="333" spans="1:9" x14ac:dyDescent="0.3">
      <c r="A333" s="71">
        <f t="shared" si="16"/>
        <v>321</v>
      </c>
      <c r="B333" s="72" t="s">
        <v>437</v>
      </c>
      <c r="C333" s="80"/>
      <c r="D333" s="71">
        <v>2009</v>
      </c>
      <c r="E333" s="71" t="s">
        <v>144</v>
      </c>
      <c r="F333" s="71">
        <v>1</v>
      </c>
      <c r="G333" s="96">
        <f t="shared" si="18"/>
        <v>15800000</v>
      </c>
      <c r="H333" s="100">
        <v>15800000</v>
      </c>
      <c r="I333" s="98">
        <f>H333-W333</f>
        <v>15800000</v>
      </c>
    </row>
    <row r="334" spans="1:9" x14ac:dyDescent="0.3">
      <c r="A334" s="71">
        <f t="shared" si="16"/>
        <v>322</v>
      </c>
      <c r="B334" s="72" t="s">
        <v>438</v>
      </c>
      <c r="C334" s="71"/>
      <c r="D334" s="71">
        <v>2004</v>
      </c>
      <c r="E334" s="71" t="s">
        <v>144</v>
      </c>
      <c r="F334" s="71">
        <v>4</v>
      </c>
      <c r="G334" s="96">
        <f t="shared" si="18"/>
        <v>85000000</v>
      </c>
      <c r="H334" s="97">
        <v>340000000</v>
      </c>
      <c r="I334" s="98">
        <v>0</v>
      </c>
    </row>
    <row r="335" spans="1:9" x14ac:dyDescent="0.3">
      <c r="A335" s="71">
        <f t="shared" si="16"/>
        <v>323</v>
      </c>
      <c r="B335" s="72" t="s">
        <v>439</v>
      </c>
      <c r="C335" s="71"/>
      <c r="D335" s="71">
        <v>1998</v>
      </c>
      <c r="E335" s="71" t="s">
        <v>144</v>
      </c>
      <c r="F335" s="71">
        <v>1</v>
      </c>
      <c r="G335" s="96">
        <f t="shared" si="18"/>
        <v>8073000</v>
      </c>
      <c r="H335" s="100">
        <v>8073000</v>
      </c>
      <c r="I335" s="98">
        <v>0</v>
      </c>
    </row>
    <row r="336" spans="1:9" x14ac:dyDescent="0.3">
      <c r="A336" s="71">
        <f t="shared" si="16"/>
        <v>324</v>
      </c>
      <c r="B336" s="72" t="s">
        <v>440</v>
      </c>
      <c r="C336" s="71"/>
      <c r="D336" s="71">
        <v>1998</v>
      </c>
      <c r="E336" s="71" t="s">
        <v>144</v>
      </c>
      <c r="F336" s="71">
        <v>1</v>
      </c>
      <c r="G336" s="96">
        <f t="shared" si="18"/>
        <v>108000000</v>
      </c>
      <c r="H336" s="100">
        <v>108000000</v>
      </c>
      <c r="I336" s="98">
        <v>0</v>
      </c>
    </row>
    <row r="337" spans="1:9" ht="31.5" x14ac:dyDescent="0.3">
      <c r="A337" s="71">
        <f t="shared" si="16"/>
        <v>325</v>
      </c>
      <c r="B337" s="72" t="s">
        <v>441</v>
      </c>
      <c r="C337" s="71"/>
      <c r="D337" s="71">
        <v>1998</v>
      </c>
      <c r="E337" s="71" t="s">
        <v>144</v>
      </c>
      <c r="F337" s="71">
        <v>1</v>
      </c>
      <c r="G337" s="96">
        <f t="shared" si="18"/>
        <v>119602000</v>
      </c>
      <c r="H337" s="100">
        <v>119602000</v>
      </c>
      <c r="I337" s="98">
        <v>0</v>
      </c>
    </row>
    <row r="338" spans="1:9" ht="31.5" x14ac:dyDescent="0.3">
      <c r="A338" s="71">
        <f t="shared" si="16"/>
        <v>326</v>
      </c>
      <c r="B338" s="72" t="s">
        <v>442</v>
      </c>
      <c r="C338" s="71"/>
      <c r="D338" s="71">
        <v>2010</v>
      </c>
      <c r="E338" s="71" t="s">
        <v>144</v>
      </c>
      <c r="F338" s="71">
        <v>2</v>
      </c>
      <c r="G338" s="96">
        <f t="shared" si="18"/>
        <v>251400000</v>
      </c>
      <c r="H338" s="99">
        <v>502800000</v>
      </c>
      <c r="I338" s="98">
        <f t="shared" ref="I338:I347" si="19">H338-W338</f>
        <v>502800000</v>
      </c>
    </row>
    <row r="339" spans="1:9" ht="31.5" x14ac:dyDescent="0.3">
      <c r="A339" s="71">
        <f t="shared" si="16"/>
        <v>327</v>
      </c>
      <c r="B339" s="72" t="s">
        <v>443</v>
      </c>
      <c r="C339" s="71"/>
      <c r="D339" s="71">
        <v>2010</v>
      </c>
      <c r="E339" s="71" t="s">
        <v>144</v>
      </c>
      <c r="F339" s="71">
        <v>2</v>
      </c>
      <c r="G339" s="96">
        <f t="shared" si="18"/>
        <v>149890000</v>
      </c>
      <c r="H339" s="99">
        <v>299780000</v>
      </c>
      <c r="I339" s="98">
        <f t="shared" si="19"/>
        <v>299780000</v>
      </c>
    </row>
    <row r="340" spans="1:9" x14ac:dyDescent="0.3">
      <c r="A340" s="71">
        <f t="shared" si="16"/>
        <v>328</v>
      </c>
      <c r="B340" s="72" t="s">
        <v>444</v>
      </c>
      <c r="C340" s="71"/>
      <c r="D340" s="71">
        <v>2010</v>
      </c>
      <c r="E340" s="71" t="s">
        <v>144</v>
      </c>
      <c r="F340" s="71">
        <v>2</v>
      </c>
      <c r="G340" s="96">
        <f t="shared" si="18"/>
        <v>250089000</v>
      </c>
      <c r="H340" s="99">
        <v>500178000</v>
      </c>
      <c r="I340" s="98">
        <f t="shared" si="19"/>
        <v>500178000</v>
      </c>
    </row>
    <row r="341" spans="1:9" x14ac:dyDescent="0.3">
      <c r="A341" s="71">
        <f t="shared" si="16"/>
        <v>329</v>
      </c>
      <c r="B341" s="72" t="s">
        <v>445</v>
      </c>
      <c r="C341" s="71"/>
      <c r="D341" s="71">
        <v>2010</v>
      </c>
      <c r="E341" s="71" t="s">
        <v>144</v>
      </c>
      <c r="F341" s="71">
        <v>2</v>
      </c>
      <c r="G341" s="96">
        <f t="shared" si="18"/>
        <v>257000000</v>
      </c>
      <c r="H341" s="99">
        <v>514000000</v>
      </c>
      <c r="I341" s="98">
        <f t="shared" si="19"/>
        <v>514000000</v>
      </c>
    </row>
    <row r="342" spans="1:9" x14ac:dyDescent="0.3">
      <c r="A342" s="71">
        <f t="shared" si="16"/>
        <v>330</v>
      </c>
      <c r="B342" s="72" t="s">
        <v>446</v>
      </c>
      <c r="C342" s="71"/>
      <c r="D342" s="71">
        <v>2010</v>
      </c>
      <c r="E342" s="71" t="s">
        <v>144</v>
      </c>
      <c r="F342" s="71">
        <v>2</v>
      </c>
      <c r="G342" s="96">
        <f t="shared" si="18"/>
        <v>860640000</v>
      </c>
      <c r="H342" s="99">
        <v>1721280000</v>
      </c>
      <c r="I342" s="98">
        <f t="shared" si="19"/>
        <v>1721280000</v>
      </c>
    </row>
    <row r="343" spans="1:9" x14ac:dyDescent="0.3">
      <c r="A343" s="71">
        <f t="shared" si="16"/>
        <v>331</v>
      </c>
      <c r="B343" s="72" t="s">
        <v>447</v>
      </c>
      <c r="C343" s="71"/>
      <c r="D343" s="71">
        <v>2010</v>
      </c>
      <c r="E343" s="71" t="s">
        <v>144</v>
      </c>
      <c r="F343" s="71">
        <v>2</v>
      </c>
      <c r="G343" s="96">
        <f t="shared" si="18"/>
        <v>250789000</v>
      </c>
      <c r="H343" s="99">
        <v>501578000</v>
      </c>
      <c r="I343" s="98">
        <f t="shared" si="19"/>
        <v>501578000</v>
      </c>
    </row>
    <row r="344" spans="1:9" x14ac:dyDescent="0.3">
      <c r="A344" s="71">
        <f t="shared" si="16"/>
        <v>332</v>
      </c>
      <c r="B344" s="72" t="s">
        <v>448</v>
      </c>
      <c r="C344" s="71"/>
      <c r="D344" s="71">
        <v>2010</v>
      </c>
      <c r="E344" s="71" t="s">
        <v>144</v>
      </c>
      <c r="F344" s="71">
        <v>2</v>
      </c>
      <c r="G344" s="96">
        <f t="shared" si="18"/>
        <v>1820000000</v>
      </c>
      <c r="H344" s="99">
        <v>3640000000</v>
      </c>
      <c r="I344" s="98">
        <f t="shared" si="19"/>
        <v>3640000000</v>
      </c>
    </row>
    <row r="345" spans="1:9" x14ac:dyDescent="0.3">
      <c r="A345" s="71">
        <f t="shared" si="16"/>
        <v>333</v>
      </c>
      <c r="B345" s="72" t="s">
        <v>449</v>
      </c>
      <c r="C345" s="71"/>
      <c r="D345" s="71">
        <v>2010</v>
      </c>
      <c r="E345" s="71" t="s">
        <v>144</v>
      </c>
      <c r="F345" s="71">
        <v>2</v>
      </c>
      <c r="G345" s="96">
        <f t="shared" si="18"/>
        <v>347000000</v>
      </c>
      <c r="H345" s="99">
        <v>694000000</v>
      </c>
      <c r="I345" s="98">
        <f t="shared" si="19"/>
        <v>694000000</v>
      </c>
    </row>
    <row r="346" spans="1:9" x14ac:dyDescent="0.3">
      <c r="A346" s="71">
        <f t="shared" si="16"/>
        <v>334</v>
      </c>
      <c r="B346" s="72" t="s">
        <v>450</v>
      </c>
      <c r="C346" s="71"/>
      <c r="D346" s="71">
        <v>2010</v>
      </c>
      <c r="E346" s="71" t="s">
        <v>144</v>
      </c>
      <c r="F346" s="71">
        <v>2</v>
      </c>
      <c r="G346" s="96">
        <f t="shared" si="18"/>
        <v>269738000</v>
      </c>
      <c r="H346" s="99">
        <v>539476000</v>
      </c>
      <c r="I346" s="98">
        <f t="shared" si="19"/>
        <v>539476000</v>
      </c>
    </row>
    <row r="347" spans="1:9" x14ac:dyDescent="0.3">
      <c r="A347" s="71">
        <f t="shared" si="16"/>
        <v>335</v>
      </c>
      <c r="B347" s="72" t="s">
        <v>451</v>
      </c>
      <c r="C347" s="71"/>
      <c r="D347" s="71">
        <v>2010</v>
      </c>
      <c r="E347" s="71" t="s">
        <v>144</v>
      </c>
      <c r="F347" s="71">
        <v>2</v>
      </c>
      <c r="G347" s="96">
        <f t="shared" si="18"/>
        <v>39500000</v>
      </c>
      <c r="H347" s="100">
        <v>79000000</v>
      </c>
      <c r="I347" s="98">
        <f t="shared" si="19"/>
        <v>79000000</v>
      </c>
    </row>
    <row r="348" spans="1:9" x14ac:dyDescent="0.3">
      <c r="A348" s="71">
        <f t="shared" si="16"/>
        <v>336</v>
      </c>
      <c r="B348" s="72" t="s">
        <v>452</v>
      </c>
      <c r="C348" s="71"/>
      <c r="D348" s="71">
        <v>2009</v>
      </c>
      <c r="E348" s="71" t="s">
        <v>144</v>
      </c>
      <c r="F348" s="71">
        <v>2</v>
      </c>
      <c r="G348" s="96">
        <f t="shared" si="18"/>
        <v>39500000</v>
      </c>
      <c r="H348" s="101">
        <v>79000000</v>
      </c>
      <c r="I348" s="98">
        <v>0</v>
      </c>
    </row>
    <row r="349" spans="1:9" x14ac:dyDescent="0.3">
      <c r="A349" s="71">
        <f t="shared" si="16"/>
        <v>337</v>
      </c>
      <c r="B349" s="72" t="s">
        <v>453</v>
      </c>
      <c r="C349" s="71"/>
      <c r="D349" s="71">
        <v>2009</v>
      </c>
      <c r="E349" s="71" t="s">
        <v>144</v>
      </c>
      <c r="F349" s="71">
        <v>2</v>
      </c>
      <c r="G349" s="96">
        <f t="shared" si="18"/>
        <v>39500000</v>
      </c>
      <c r="H349" s="101">
        <v>79000000</v>
      </c>
      <c r="I349" s="98">
        <v>0</v>
      </c>
    </row>
    <row r="350" spans="1:9" x14ac:dyDescent="0.3">
      <c r="A350" s="71">
        <f t="shared" si="16"/>
        <v>338</v>
      </c>
      <c r="B350" s="72" t="s">
        <v>454</v>
      </c>
      <c r="C350" s="71"/>
      <c r="D350" s="71">
        <v>2009</v>
      </c>
      <c r="E350" s="71" t="s">
        <v>144</v>
      </c>
      <c r="F350" s="71">
        <v>3</v>
      </c>
      <c r="G350" s="96">
        <f t="shared" si="18"/>
        <v>27500000</v>
      </c>
      <c r="H350" s="100">
        <v>82500000</v>
      </c>
      <c r="I350" s="98">
        <v>0</v>
      </c>
    </row>
    <row r="351" spans="1:9" x14ac:dyDescent="0.3">
      <c r="A351" s="71">
        <f t="shared" si="16"/>
        <v>339</v>
      </c>
      <c r="B351" s="72" t="s">
        <v>455</v>
      </c>
      <c r="C351" s="80"/>
      <c r="D351" s="71">
        <v>2009</v>
      </c>
      <c r="E351" s="71" t="s">
        <v>144</v>
      </c>
      <c r="F351" s="71">
        <v>5</v>
      </c>
      <c r="G351" s="96">
        <f t="shared" si="18"/>
        <v>19500000</v>
      </c>
      <c r="H351" s="100">
        <v>97500000</v>
      </c>
      <c r="I351" s="98">
        <v>0</v>
      </c>
    </row>
    <row r="352" spans="1:9" x14ac:dyDescent="0.3">
      <c r="A352" s="71">
        <f t="shared" si="16"/>
        <v>340</v>
      </c>
      <c r="B352" s="73" t="s">
        <v>455</v>
      </c>
      <c r="C352" s="71"/>
      <c r="D352" s="71">
        <v>2011</v>
      </c>
      <c r="E352" s="71" t="s">
        <v>144</v>
      </c>
      <c r="F352" s="71">
        <v>2</v>
      </c>
      <c r="G352" s="96">
        <f t="shared" si="18"/>
        <v>13500000</v>
      </c>
      <c r="H352" s="100">
        <v>27000000</v>
      </c>
      <c r="I352" s="98">
        <f t="shared" ref="I352:I358" si="20">H352-W352</f>
        <v>27000000</v>
      </c>
    </row>
    <row r="353" spans="1:9" x14ac:dyDescent="0.3">
      <c r="A353" s="71">
        <f t="shared" si="16"/>
        <v>341</v>
      </c>
      <c r="B353" s="72" t="s">
        <v>456</v>
      </c>
      <c r="C353" s="80"/>
      <c r="D353" s="71">
        <v>2010</v>
      </c>
      <c r="E353" s="71" t="s">
        <v>144</v>
      </c>
      <c r="F353" s="71">
        <v>6</v>
      </c>
      <c r="G353" s="96">
        <f t="shared" si="18"/>
        <v>13500000</v>
      </c>
      <c r="H353" s="100">
        <v>81000000</v>
      </c>
      <c r="I353" s="98">
        <f t="shared" si="20"/>
        <v>81000000</v>
      </c>
    </row>
    <row r="354" spans="1:9" ht="31.5" x14ac:dyDescent="0.3">
      <c r="A354" s="71">
        <f t="shared" si="16"/>
        <v>342</v>
      </c>
      <c r="B354" s="72" t="s">
        <v>457</v>
      </c>
      <c r="C354" s="71"/>
      <c r="D354" s="71">
        <v>2011</v>
      </c>
      <c r="E354" s="71" t="s">
        <v>144</v>
      </c>
      <c r="F354" s="71">
        <v>1</v>
      </c>
      <c r="G354" s="96">
        <f t="shared" si="18"/>
        <v>28166500</v>
      </c>
      <c r="H354" s="99">
        <v>28166500</v>
      </c>
      <c r="I354" s="98">
        <f t="shared" si="20"/>
        <v>28166500</v>
      </c>
    </row>
    <row r="355" spans="1:9" ht="31.5" x14ac:dyDescent="0.3">
      <c r="A355" s="71">
        <f t="shared" si="16"/>
        <v>343</v>
      </c>
      <c r="B355" s="72" t="s">
        <v>458</v>
      </c>
      <c r="C355" s="71"/>
      <c r="D355" s="71">
        <v>2015</v>
      </c>
      <c r="E355" s="71" t="s">
        <v>144</v>
      </c>
      <c r="F355" s="71">
        <v>1</v>
      </c>
      <c r="G355" s="96">
        <f t="shared" si="18"/>
        <v>8200000</v>
      </c>
      <c r="H355" s="100">
        <v>8200000</v>
      </c>
      <c r="I355" s="98">
        <f t="shared" si="20"/>
        <v>8200000</v>
      </c>
    </row>
    <row r="356" spans="1:9" ht="31.5" x14ac:dyDescent="0.3">
      <c r="A356" s="71">
        <f t="shared" si="16"/>
        <v>344</v>
      </c>
      <c r="B356" s="72" t="s">
        <v>459</v>
      </c>
      <c r="C356" s="71"/>
      <c r="D356" s="71">
        <v>2010</v>
      </c>
      <c r="E356" s="71" t="s">
        <v>144</v>
      </c>
      <c r="F356" s="71">
        <v>2</v>
      </c>
      <c r="G356" s="96">
        <f t="shared" si="18"/>
        <v>35000000</v>
      </c>
      <c r="H356" s="99">
        <v>70000000</v>
      </c>
      <c r="I356" s="98">
        <f t="shared" si="20"/>
        <v>70000000</v>
      </c>
    </row>
    <row r="357" spans="1:9" x14ac:dyDescent="0.3">
      <c r="A357" s="71">
        <f t="shared" si="16"/>
        <v>345</v>
      </c>
      <c r="B357" s="72" t="s">
        <v>460</v>
      </c>
      <c r="C357" s="71"/>
      <c r="D357" s="71">
        <v>2010</v>
      </c>
      <c r="E357" s="71" t="s">
        <v>144</v>
      </c>
      <c r="F357" s="71">
        <v>2</v>
      </c>
      <c r="G357" s="96">
        <f t="shared" si="18"/>
        <v>35000000</v>
      </c>
      <c r="H357" s="100">
        <v>70000000</v>
      </c>
      <c r="I357" s="98">
        <f t="shared" si="20"/>
        <v>70000000</v>
      </c>
    </row>
    <row r="358" spans="1:9" x14ac:dyDescent="0.3">
      <c r="A358" s="71">
        <f t="shared" si="16"/>
        <v>346</v>
      </c>
      <c r="B358" s="72" t="s">
        <v>461</v>
      </c>
      <c r="C358" s="71"/>
      <c r="D358" s="71">
        <v>2010</v>
      </c>
      <c r="E358" s="71" t="s">
        <v>144</v>
      </c>
      <c r="F358" s="71">
        <v>2</v>
      </c>
      <c r="G358" s="96">
        <f t="shared" si="18"/>
        <v>35000000</v>
      </c>
      <c r="H358" s="100">
        <v>70000000</v>
      </c>
      <c r="I358" s="98">
        <f t="shared" si="20"/>
        <v>70000000</v>
      </c>
    </row>
    <row r="359" spans="1:9" x14ac:dyDescent="0.3">
      <c r="A359" s="71">
        <f>+A358+1</f>
        <v>347</v>
      </c>
      <c r="B359" s="72" t="s">
        <v>462</v>
      </c>
      <c r="C359" s="71"/>
      <c r="D359" s="71">
        <v>1999</v>
      </c>
      <c r="E359" s="71" t="s">
        <v>144</v>
      </c>
      <c r="F359" s="71">
        <v>1</v>
      </c>
      <c r="G359" s="96">
        <f t="shared" si="18"/>
        <v>18000000</v>
      </c>
      <c r="H359" s="100">
        <v>18000000</v>
      </c>
      <c r="I359" s="98">
        <v>0</v>
      </c>
    </row>
    <row r="360" spans="1:9" x14ac:dyDescent="0.3">
      <c r="A360" s="71">
        <f>+A359+1</f>
        <v>348</v>
      </c>
      <c r="B360" s="72" t="s">
        <v>463</v>
      </c>
      <c r="C360" s="71"/>
      <c r="D360" s="71">
        <v>2010</v>
      </c>
      <c r="E360" s="71" t="s">
        <v>144</v>
      </c>
      <c r="F360" s="71">
        <v>1</v>
      </c>
      <c r="G360" s="96">
        <f t="shared" si="18"/>
        <v>45000000</v>
      </c>
      <c r="H360" s="99">
        <v>45000000</v>
      </c>
      <c r="I360" s="98">
        <f>H360-W360</f>
        <v>45000000</v>
      </c>
    </row>
    <row r="361" spans="1:9" x14ac:dyDescent="0.3">
      <c r="A361" s="71">
        <f>+A360+1</f>
        <v>349</v>
      </c>
      <c r="B361" s="72" t="s">
        <v>464</v>
      </c>
      <c r="C361" s="71"/>
      <c r="D361" s="71">
        <v>2010</v>
      </c>
      <c r="E361" s="71" t="s">
        <v>144</v>
      </c>
      <c r="F361" s="71">
        <v>2</v>
      </c>
      <c r="G361" s="96">
        <f t="shared" si="18"/>
        <v>39500000</v>
      </c>
      <c r="H361" s="100">
        <v>79000000</v>
      </c>
      <c r="I361" s="98">
        <f>H361-W361</f>
        <v>79000000</v>
      </c>
    </row>
    <row r="362" spans="1:9" x14ac:dyDescent="0.3">
      <c r="A362" s="71">
        <f>+A361+1</f>
        <v>350</v>
      </c>
      <c r="B362" s="79" t="s">
        <v>465</v>
      </c>
      <c r="C362" s="107" t="s">
        <v>295</v>
      </c>
      <c r="D362" s="71">
        <v>2017</v>
      </c>
      <c r="E362" s="71" t="s">
        <v>144</v>
      </c>
      <c r="F362" s="71">
        <v>1</v>
      </c>
      <c r="G362" s="96">
        <f t="shared" si="18"/>
        <v>82888982</v>
      </c>
      <c r="H362" s="108">
        <v>82888982</v>
      </c>
      <c r="I362" s="98">
        <f>H362-W362</f>
        <v>82888982</v>
      </c>
    </row>
    <row r="363" spans="1:9" x14ac:dyDescent="0.3">
      <c r="A363" s="71"/>
      <c r="B363" s="83" t="s">
        <v>466</v>
      </c>
      <c r="C363" s="107"/>
      <c r="D363" s="71"/>
      <c r="E363" s="71"/>
      <c r="F363" s="71"/>
      <c r="G363" s="96"/>
      <c r="H363" s="108"/>
      <c r="I363" s="98"/>
    </row>
    <row r="364" spans="1:9" ht="47.25" x14ac:dyDescent="0.3">
      <c r="A364" s="71">
        <f>+A362+1</f>
        <v>351</v>
      </c>
      <c r="B364" s="72" t="s">
        <v>467</v>
      </c>
      <c r="C364" s="71"/>
      <c r="D364" s="71">
        <v>2008</v>
      </c>
      <c r="E364" s="71" t="s">
        <v>144</v>
      </c>
      <c r="F364" s="71">
        <v>1</v>
      </c>
      <c r="G364" s="96">
        <f t="shared" si="18"/>
        <v>51229500</v>
      </c>
      <c r="H364" s="100">
        <v>51229500</v>
      </c>
      <c r="I364" s="98">
        <v>0</v>
      </c>
    </row>
    <row r="365" spans="1:9" ht="31.5" x14ac:dyDescent="0.3">
      <c r="A365" s="71">
        <f>+A364+1</f>
        <v>352</v>
      </c>
      <c r="B365" s="72" t="s">
        <v>468</v>
      </c>
      <c r="C365" s="71"/>
      <c r="D365" s="71">
        <v>2010</v>
      </c>
      <c r="E365" s="71" t="s">
        <v>149</v>
      </c>
      <c r="F365" s="71">
        <v>5</v>
      </c>
      <c r="G365" s="96">
        <f t="shared" si="18"/>
        <v>26637248.399999999</v>
      </c>
      <c r="H365" s="100">
        <v>133186242</v>
      </c>
      <c r="I365" s="98">
        <f t="shared" ref="I365:I387" si="21">H365-W365</f>
        <v>133186242</v>
      </c>
    </row>
    <row r="366" spans="1:9" ht="31.5" x14ac:dyDescent="0.3">
      <c r="A366" s="71">
        <f t="shared" ref="A366:A429" si="22">+A365+1</f>
        <v>353</v>
      </c>
      <c r="B366" s="72" t="s">
        <v>469</v>
      </c>
      <c r="C366" s="71"/>
      <c r="D366" s="71">
        <v>2010</v>
      </c>
      <c r="E366" s="71" t="s">
        <v>149</v>
      </c>
      <c r="F366" s="71">
        <v>5</v>
      </c>
      <c r="G366" s="96">
        <f t="shared" si="18"/>
        <v>30795925.600000001</v>
      </c>
      <c r="H366" s="99">
        <v>153979628</v>
      </c>
      <c r="I366" s="98">
        <f t="shared" si="21"/>
        <v>153979628</v>
      </c>
    </row>
    <row r="367" spans="1:9" ht="31.5" x14ac:dyDescent="0.3">
      <c r="A367" s="71">
        <f t="shared" si="22"/>
        <v>354</v>
      </c>
      <c r="B367" s="72" t="s">
        <v>470</v>
      </c>
      <c r="C367" s="71"/>
      <c r="D367" s="71">
        <v>2010</v>
      </c>
      <c r="E367" s="71" t="s">
        <v>149</v>
      </c>
      <c r="F367" s="71">
        <v>1</v>
      </c>
      <c r="G367" s="96">
        <f t="shared" si="18"/>
        <v>47911966</v>
      </c>
      <c r="H367" s="99">
        <v>47911966</v>
      </c>
      <c r="I367" s="98">
        <f t="shared" si="21"/>
        <v>47911966</v>
      </c>
    </row>
    <row r="368" spans="1:9" ht="31.5" x14ac:dyDescent="0.3">
      <c r="A368" s="71">
        <f t="shared" si="22"/>
        <v>355</v>
      </c>
      <c r="B368" s="72" t="s">
        <v>471</v>
      </c>
      <c r="C368" s="71"/>
      <c r="D368" s="71">
        <v>2010</v>
      </c>
      <c r="E368" s="71" t="s">
        <v>149</v>
      </c>
      <c r="F368" s="71">
        <v>1</v>
      </c>
      <c r="G368" s="96">
        <f t="shared" si="18"/>
        <v>111209889</v>
      </c>
      <c r="H368" s="100">
        <v>111209889</v>
      </c>
      <c r="I368" s="98">
        <f t="shared" si="21"/>
        <v>111209889</v>
      </c>
    </row>
    <row r="369" spans="1:9" ht="47.25" x14ac:dyDescent="0.3">
      <c r="A369" s="71">
        <f t="shared" si="22"/>
        <v>356</v>
      </c>
      <c r="B369" s="72" t="s">
        <v>472</v>
      </c>
      <c r="C369" s="71"/>
      <c r="D369" s="71">
        <v>2010</v>
      </c>
      <c r="E369" s="71" t="s">
        <v>149</v>
      </c>
      <c r="F369" s="71">
        <v>1</v>
      </c>
      <c r="G369" s="96">
        <f t="shared" si="18"/>
        <v>95748757</v>
      </c>
      <c r="H369" s="100">
        <v>95748757</v>
      </c>
      <c r="I369" s="98">
        <f t="shared" si="21"/>
        <v>95748757</v>
      </c>
    </row>
    <row r="370" spans="1:9" ht="31.5" x14ac:dyDescent="0.3">
      <c r="A370" s="71">
        <f t="shared" si="22"/>
        <v>357</v>
      </c>
      <c r="B370" s="72" t="s">
        <v>473</v>
      </c>
      <c r="C370" s="71"/>
      <c r="D370" s="71">
        <v>2010</v>
      </c>
      <c r="E370" s="71" t="s">
        <v>149</v>
      </c>
      <c r="F370" s="71">
        <v>1</v>
      </c>
      <c r="G370" s="96">
        <f t="shared" si="18"/>
        <v>106849699</v>
      </c>
      <c r="H370" s="100">
        <v>106849699</v>
      </c>
      <c r="I370" s="98">
        <f t="shared" si="21"/>
        <v>106849699</v>
      </c>
    </row>
    <row r="371" spans="1:9" ht="31.5" x14ac:dyDescent="0.3">
      <c r="A371" s="71">
        <f t="shared" si="22"/>
        <v>358</v>
      </c>
      <c r="B371" s="72" t="s">
        <v>474</v>
      </c>
      <c r="C371" s="71"/>
      <c r="D371" s="71">
        <v>2010</v>
      </c>
      <c r="E371" s="71" t="s">
        <v>149</v>
      </c>
      <c r="F371" s="71">
        <v>1</v>
      </c>
      <c r="G371" s="96">
        <f t="shared" si="18"/>
        <v>89559293</v>
      </c>
      <c r="H371" s="100">
        <v>89559293</v>
      </c>
      <c r="I371" s="98">
        <f t="shared" si="21"/>
        <v>89559293</v>
      </c>
    </row>
    <row r="372" spans="1:9" x14ac:dyDescent="0.3">
      <c r="A372" s="71">
        <f t="shared" si="22"/>
        <v>359</v>
      </c>
      <c r="B372" s="72" t="s">
        <v>475</v>
      </c>
      <c r="C372" s="71"/>
      <c r="D372" s="71">
        <v>2010</v>
      </c>
      <c r="E372" s="71" t="s">
        <v>144</v>
      </c>
      <c r="F372" s="71">
        <v>4</v>
      </c>
      <c r="G372" s="96">
        <f t="shared" si="18"/>
        <v>5000000</v>
      </c>
      <c r="H372" s="99">
        <v>20000000</v>
      </c>
      <c r="I372" s="98">
        <f t="shared" si="21"/>
        <v>20000000</v>
      </c>
    </row>
    <row r="373" spans="1:9" x14ac:dyDescent="0.3">
      <c r="A373" s="71">
        <f t="shared" si="22"/>
        <v>360</v>
      </c>
      <c r="B373" s="72" t="s">
        <v>476</v>
      </c>
      <c r="C373" s="107" t="s">
        <v>477</v>
      </c>
      <c r="D373" s="71">
        <v>2017</v>
      </c>
      <c r="E373" s="71" t="s">
        <v>149</v>
      </c>
      <c r="F373" s="71">
        <v>1</v>
      </c>
      <c r="G373" s="96">
        <f t="shared" si="18"/>
        <v>45580000</v>
      </c>
      <c r="H373" s="100">
        <v>45580000</v>
      </c>
      <c r="I373" s="98">
        <f t="shared" si="21"/>
        <v>45580000</v>
      </c>
    </row>
    <row r="374" spans="1:9" ht="32.25" x14ac:dyDescent="0.3">
      <c r="A374" s="71">
        <f t="shared" si="22"/>
        <v>361</v>
      </c>
      <c r="B374" s="74" t="s">
        <v>478</v>
      </c>
      <c r="C374" s="76"/>
      <c r="D374" s="71">
        <v>2012</v>
      </c>
      <c r="E374" s="71" t="s">
        <v>149</v>
      </c>
      <c r="F374" s="76">
        <v>1</v>
      </c>
      <c r="G374" s="96">
        <f t="shared" si="18"/>
        <v>1473000000</v>
      </c>
      <c r="H374" s="97">
        <v>1473000000</v>
      </c>
      <c r="I374" s="98">
        <f t="shared" si="21"/>
        <v>1473000000</v>
      </c>
    </row>
    <row r="375" spans="1:9" ht="48" x14ac:dyDescent="0.3">
      <c r="A375" s="71">
        <f t="shared" si="22"/>
        <v>362</v>
      </c>
      <c r="B375" s="74" t="s">
        <v>479</v>
      </c>
      <c r="C375" s="84"/>
      <c r="D375" s="71">
        <v>2012</v>
      </c>
      <c r="E375" s="71" t="s">
        <v>149</v>
      </c>
      <c r="F375" s="84">
        <v>1</v>
      </c>
      <c r="G375" s="96">
        <f t="shared" si="18"/>
        <v>1566000000</v>
      </c>
      <c r="H375" s="97">
        <v>1566000000</v>
      </c>
      <c r="I375" s="98">
        <f t="shared" si="21"/>
        <v>1566000000</v>
      </c>
    </row>
    <row r="376" spans="1:9" ht="32.25" x14ac:dyDescent="0.3">
      <c r="A376" s="71">
        <f t="shared" si="22"/>
        <v>363</v>
      </c>
      <c r="B376" s="74" t="s">
        <v>480</v>
      </c>
      <c r="C376" s="76"/>
      <c r="D376" s="71">
        <v>2012</v>
      </c>
      <c r="E376" s="71" t="s">
        <v>149</v>
      </c>
      <c r="F376" s="76">
        <v>1</v>
      </c>
      <c r="G376" s="96">
        <f t="shared" si="18"/>
        <v>1244935000</v>
      </c>
      <c r="H376" s="97">
        <v>1244935000</v>
      </c>
      <c r="I376" s="98">
        <f t="shared" si="21"/>
        <v>1244935000</v>
      </c>
    </row>
    <row r="377" spans="1:9" x14ac:dyDescent="0.3">
      <c r="A377" s="71">
        <f t="shared" si="22"/>
        <v>364</v>
      </c>
      <c r="B377" s="72" t="s">
        <v>481</v>
      </c>
      <c r="C377" s="71"/>
      <c r="D377" s="71">
        <v>2010</v>
      </c>
      <c r="E377" s="71" t="s">
        <v>144</v>
      </c>
      <c r="F377" s="71">
        <v>1</v>
      </c>
      <c r="G377" s="96">
        <f t="shared" si="18"/>
        <v>12500000</v>
      </c>
      <c r="H377" s="100">
        <v>12500000</v>
      </c>
      <c r="I377" s="98">
        <f t="shared" si="21"/>
        <v>12500000</v>
      </c>
    </row>
    <row r="378" spans="1:9" x14ac:dyDescent="0.3">
      <c r="A378" s="71">
        <f t="shared" si="22"/>
        <v>365</v>
      </c>
      <c r="B378" s="75" t="s">
        <v>482</v>
      </c>
      <c r="C378" s="76"/>
      <c r="D378" s="71">
        <v>2014</v>
      </c>
      <c r="E378" s="71" t="s">
        <v>144</v>
      </c>
      <c r="F378" s="76">
        <v>1</v>
      </c>
      <c r="G378" s="96">
        <f t="shared" si="18"/>
        <v>8500000</v>
      </c>
      <c r="H378" s="103">
        <v>8500000</v>
      </c>
      <c r="I378" s="98">
        <f t="shared" si="21"/>
        <v>8500000</v>
      </c>
    </row>
    <row r="379" spans="1:9" ht="32.25" x14ac:dyDescent="0.3">
      <c r="A379" s="71">
        <f t="shared" si="22"/>
        <v>366</v>
      </c>
      <c r="B379" s="74" t="s">
        <v>483</v>
      </c>
      <c r="C379" s="76"/>
      <c r="D379" s="71">
        <v>2012</v>
      </c>
      <c r="E379" s="71" t="s">
        <v>144</v>
      </c>
      <c r="F379" s="76">
        <v>1</v>
      </c>
      <c r="G379" s="96">
        <f t="shared" si="18"/>
        <v>1417000000</v>
      </c>
      <c r="H379" s="99">
        <v>1417000000</v>
      </c>
      <c r="I379" s="98">
        <f t="shared" si="21"/>
        <v>1417000000</v>
      </c>
    </row>
    <row r="380" spans="1:9" x14ac:dyDescent="0.3">
      <c r="A380" s="71">
        <f t="shared" si="22"/>
        <v>367</v>
      </c>
      <c r="B380" s="72" t="s">
        <v>484</v>
      </c>
      <c r="C380" s="71"/>
      <c r="D380" s="71">
        <v>2008</v>
      </c>
      <c r="E380" s="71" t="s">
        <v>144</v>
      </c>
      <c r="F380" s="71">
        <v>1</v>
      </c>
      <c r="G380" s="96">
        <f t="shared" si="18"/>
        <v>7200000</v>
      </c>
      <c r="H380" s="97">
        <v>7200000</v>
      </c>
      <c r="I380" s="98">
        <f t="shared" si="21"/>
        <v>7200000</v>
      </c>
    </row>
    <row r="381" spans="1:9" x14ac:dyDescent="0.3">
      <c r="A381" s="71">
        <f t="shared" si="22"/>
        <v>368</v>
      </c>
      <c r="B381" s="72" t="s">
        <v>485</v>
      </c>
      <c r="C381" s="71"/>
      <c r="D381" s="71">
        <v>2009</v>
      </c>
      <c r="E381" s="71" t="s">
        <v>144</v>
      </c>
      <c r="F381" s="71">
        <v>1</v>
      </c>
      <c r="G381" s="96">
        <f t="shared" si="18"/>
        <v>6500000</v>
      </c>
      <c r="H381" s="99">
        <v>6500000</v>
      </c>
      <c r="I381" s="98">
        <f t="shared" si="21"/>
        <v>6500000</v>
      </c>
    </row>
    <row r="382" spans="1:9" x14ac:dyDescent="0.3">
      <c r="A382" s="71">
        <f t="shared" si="22"/>
        <v>369</v>
      </c>
      <c r="B382" s="72" t="s">
        <v>486</v>
      </c>
      <c r="C382" s="71"/>
      <c r="D382" s="71">
        <v>2010</v>
      </c>
      <c r="E382" s="71" t="s">
        <v>144</v>
      </c>
      <c r="F382" s="71">
        <v>4</v>
      </c>
      <c r="G382" s="96">
        <f t="shared" si="18"/>
        <v>7400000</v>
      </c>
      <c r="H382" s="99">
        <v>29600000</v>
      </c>
      <c r="I382" s="98">
        <f t="shared" si="21"/>
        <v>29600000</v>
      </c>
    </row>
    <row r="383" spans="1:9" x14ac:dyDescent="0.3">
      <c r="A383" s="71">
        <f t="shared" si="22"/>
        <v>370</v>
      </c>
      <c r="B383" s="72" t="s">
        <v>487</v>
      </c>
      <c r="C383" s="71"/>
      <c r="D383" s="71">
        <v>2010</v>
      </c>
      <c r="E383" s="71" t="s">
        <v>144</v>
      </c>
      <c r="F383" s="71">
        <v>4</v>
      </c>
      <c r="G383" s="96">
        <f t="shared" si="18"/>
        <v>12500000</v>
      </c>
      <c r="H383" s="100">
        <v>50000000</v>
      </c>
      <c r="I383" s="98">
        <f t="shared" si="21"/>
        <v>50000000</v>
      </c>
    </row>
    <row r="384" spans="1:9" x14ac:dyDescent="0.3">
      <c r="A384" s="71">
        <f t="shared" si="22"/>
        <v>371</v>
      </c>
      <c r="B384" s="72" t="s">
        <v>488</v>
      </c>
      <c r="C384" s="107" t="s">
        <v>489</v>
      </c>
      <c r="D384" s="71">
        <v>2017</v>
      </c>
      <c r="E384" s="71" t="s">
        <v>144</v>
      </c>
      <c r="F384" s="71">
        <v>1</v>
      </c>
      <c r="G384" s="96">
        <f t="shared" si="18"/>
        <v>149400000</v>
      </c>
      <c r="H384" s="100">
        <v>149400000</v>
      </c>
      <c r="I384" s="98">
        <f t="shared" si="21"/>
        <v>149400000</v>
      </c>
    </row>
    <row r="385" spans="1:9" x14ac:dyDescent="0.3">
      <c r="A385" s="71">
        <f t="shared" si="22"/>
        <v>372</v>
      </c>
      <c r="B385" s="72" t="s">
        <v>490</v>
      </c>
      <c r="C385" s="71"/>
      <c r="D385" s="71">
        <v>2010</v>
      </c>
      <c r="E385" s="71" t="s">
        <v>144</v>
      </c>
      <c r="F385" s="71">
        <v>4</v>
      </c>
      <c r="G385" s="96">
        <f t="shared" si="18"/>
        <v>9800000</v>
      </c>
      <c r="H385" s="97">
        <v>39200000</v>
      </c>
      <c r="I385" s="98">
        <f t="shared" si="21"/>
        <v>39200000</v>
      </c>
    </row>
    <row r="386" spans="1:9" x14ac:dyDescent="0.3">
      <c r="A386" s="71">
        <f t="shared" si="22"/>
        <v>373</v>
      </c>
      <c r="B386" s="72" t="s">
        <v>491</v>
      </c>
      <c r="C386" s="71"/>
      <c r="D386" s="71">
        <v>2013</v>
      </c>
      <c r="E386" s="71" t="s">
        <v>144</v>
      </c>
      <c r="F386" s="71">
        <v>1</v>
      </c>
      <c r="G386" s="96">
        <f t="shared" si="18"/>
        <v>16000000</v>
      </c>
      <c r="H386" s="100">
        <v>16000000</v>
      </c>
      <c r="I386" s="98">
        <f t="shared" si="21"/>
        <v>16000000</v>
      </c>
    </row>
    <row r="387" spans="1:9" x14ac:dyDescent="0.3">
      <c r="A387" s="71">
        <f t="shared" si="22"/>
        <v>374</v>
      </c>
      <c r="B387" s="75" t="s">
        <v>492</v>
      </c>
      <c r="C387" s="76"/>
      <c r="D387" s="71">
        <v>2014</v>
      </c>
      <c r="E387" s="71" t="s">
        <v>144</v>
      </c>
      <c r="F387" s="76">
        <v>1</v>
      </c>
      <c r="G387" s="96">
        <f t="shared" si="18"/>
        <v>35000000</v>
      </c>
      <c r="H387" s="103">
        <v>35000000</v>
      </c>
      <c r="I387" s="98">
        <f t="shared" si="21"/>
        <v>35000000</v>
      </c>
    </row>
    <row r="388" spans="1:9" ht="31.5" x14ac:dyDescent="0.3">
      <c r="A388" s="71">
        <f t="shared" si="22"/>
        <v>375</v>
      </c>
      <c r="B388" s="72" t="s">
        <v>493</v>
      </c>
      <c r="C388" s="80"/>
      <c r="D388" s="71">
        <v>1994</v>
      </c>
      <c r="E388" s="71" t="s">
        <v>144</v>
      </c>
      <c r="F388" s="71">
        <v>1</v>
      </c>
      <c r="G388" s="96">
        <f t="shared" si="18"/>
        <v>9500000</v>
      </c>
      <c r="H388" s="97">
        <v>9500000</v>
      </c>
      <c r="I388" s="98">
        <v>0</v>
      </c>
    </row>
    <row r="389" spans="1:9" x14ac:dyDescent="0.3">
      <c r="A389" s="71">
        <f t="shared" si="22"/>
        <v>376</v>
      </c>
      <c r="B389" s="72" t="s">
        <v>494</v>
      </c>
      <c r="C389" s="71"/>
      <c r="D389" s="71">
        <v>1999</v>
      </c>
      <c r="E389" s="71" t="s">
        <v>144</v>
      </c>
      <c r="F389" s="71">
        <v>2</v>
      </c>
      <c r="G389" s="96">
        <f t="shared" si="18"/>
        <v>7000000</v>
      </c>
      <c r="H389" s="97">
        <v>14000000</v>
      </c>
      <c r="I389" s="98">
        <v>0</v>
      </c>
    </row>
    <row r="390" spans="1:9" x14ac:dyDescent="0.3">
      <c r="A390" s="71">
        <f t="shared" si="22"/>
        <v>377</v>
      </c>
      <c r="B390" s="72" t="s">
        <v>495</v>
      </c>
      <c r="C390" s="71"/>
      <c r="D390" s="71">
        <v>2016</v>
      </c>
      <c r="E390" s="71" t="s">
        <v>144</v>
      </c>
      <c r="F390" s="71">
        <v>1</v>
      </c>
      <c r="G390" s="96">
        <f t="shared" si="18"/>
        <v>17266000</v>
      </c>
      <c r="H390" s="97">
        <v>17266000</v>
      </c>
      <c r="I390" s="98">
        <f>H390-W390</f>
        <v>17266000</v>
      </c>
    </row>
    <row r="391" spans="1:9" x14ac:dyDescent="0.3">
      <c r="A391" s="71">
        <f t="shared" si="22"/>
        <v>378</v>
      </c>
      <c r="B391" s="75" t="s">
        <v>496</v>
      </c>
      <c r="C391" s="76"/>
      <c r="D391" s="71">
        <v>2014</v>
      </c>
      <c r="E391" s="71" t="s">
        <v>144</v>
      </c>
      <c r="F391" s="76">
        <v>4</v>
      </c>
      <c r="G391" s="96">
        <f t="shared" si="18"/>
        <v>16000000</v>
      </c>
      <c r="H391" s="103">
        <v>64000000</v>
      </c>
      <c r="I391" s="98">
        <f>H391-W391</f>
        <v>64000000</v>
      </c>
    </row>
    <row r="392" spans="1:9" ht="31.5" x14ac:dyDescent="0.3">
      <c r="A392" s="71">
        <f t="shared" si="22"/>
        <v>379</v>
      </c>
      <c r="B392" s="72" t="s">
        <v>497</v>
      </c>
      <c r="C392" s="71"/>
      <c r="D392" s="71">
        <v>1998</v>
      </c>
      <c r="E392" s="71" t="s">
        <v>144</v>
      </c>
      <c r="F392" s="71">
        <v>2</v>
      </c>
      <c r="G392" s="96">
        <f t="shared" si="18"/>
        <v>5000000</v>
      </c>
      <c r="H392" s="97">
        <v>10000000</v>
      </c>
      <c r="I392" s="98">
        <v>0</v>
      </c>
    </row>
    <row r="393" spans="1:9" ht="31.5" x14ac:dyDescent="0.3">
      <c r="A393" s="71">
        <f t="shared" si="22"/>
        <v>380</v>
      </c>
      <c r="B393" s="72" t="s">
        <v>498</v>
      </c>
      <c r="C393" s="71"/>
      <c r="D393" s="71">
        <v>1998</v>
      </c>
      <c r="E393" s="71" t="s">
        <v>144</v>
      </c>
      <c r="F393" s="71">
        <v>1</v>
      </c>
      <c r="G393" s="96">
        <f t="shared" si="18"/>
        <v>5000000</v>
      </c>
      <c r="H393" s="97">
        <v>5000000</v>
      </c>
      <c r="I393" s="98">
        <v>0</v>
      </c>
    </row>
    <row r="394" spans="1:9" ht="31.5" x14ac:dyDescent="0.3">
      <c r="A394" s="71">
        <f t="shared" si="22"/>
        <v>381</v>
      </c>
      <c r="B394" s="72" t="s">
        <v>499</v>
      </c>
      <c r="C394" s="71"/>
      <c r="D394" s="71">
        <v>1998</v>
      </c>
      <c r="E394" s="71" t="s">
        <v>144</v>
      </c>
      <c r="F394" s="71">
        <v>1</v>
      </c>
      <c r="G394" s="96">
        <f t="shared" si="18"/>
        <v>5000000</v>
      </c>
      <c r="H394" s="97">
        <v>5000000</v>
      </c>
      <c r="I394" s="98">
        <v>0</v>
      </c>
    </row>
    <row r="395" spans="1:9" x14ac:dyDescent="0.3">
      <c r="A395" s="71">
        <f t="shared" si="22"/>
        <v>382</v>
      </c>
      <c r="B395" s="72" t="s">
        <v>500</v>
      </c>
      <c r="C395" s="71"/>
      <c r="D395" s="71">
        <v>2010</v>
      </c>
      <c r="E395" s="71" t="s">
        <v>144</v>
      </c>
      <c r="F395" s="71">
        <v>2</v>
      </c>
      <c r="G395" s="96">
        <f t="shared" ref="G395:G458" si="23">+H395/F395</f>
        <v>9800000</v>
      </c>
      <c r="H395" s="100">
        <v>19600000</v>
      </c>
      <c r="I395" s="98">
        <f>H395-W395</f>
        <v>19600000</v>
      </c>
    </row>
    <row r="396" spans="1:9" x14ac:dyDescent="0.3">
      <c r="A396" s="71">
        <f t="shared" si="22"/>
        <v>383</v>
      </c>
      <c r="B396" s="72" t="s">
        <v>501</v>
      </c>
      <c r="C396" s="71"/>
      <c r="D396" s="71">
        <v>2010</v>
      </c>
      <c r="E396" s="71" t="s">
        <v>144</v>
      </c>
      <c r="F396" s="71">
        <v>2</v>
      </c>
      <c r="G396" s="96">
        <f t="shared" si="23"/>
        <v>9800000</v>
      </c>
      <c r="H396" s="100">
        <v>19600000</v>
      </c>
      <c r="I396" s="98">
        <f>H396-W396</f>
        <v>19600000</v>
      </c>
    </row>
    <row r="397" spans="1:9" x14ac:dyDescent="0.3">
      <c r="A397" s="71">
        <f t="shared" si="22"/>
        <v>384</v>
      </c>
      <c r="B397" s="72" t="s">
        <v>502</v>
      </c>
      <c r="C397" s="71"/>
      <c r="D397" s="71">
        <v>2009</v>
      </c>
      <c r="E397" s="71" t="s">
        <v>144</v>
      </c>
      <c r="F397" s="71">
        <v>1</v>
      </c>
      <c r="G397" s="96">
        <f t="shared" si="23"/>
        <v>7000000</v>
      </c>
      <c r="H397" s="99">
        <v>7000000</v>
      </c>
      <c r="I397" s="98">
        <f>H397-W397</f>
        <v>7000000</v>
      </c>
    </row>
    <row r="398" spans="1:9" x14ac:dyDescent="0.3">
      <c r="A398" s="71">
        <f t="shared" si="22"/>
        <v>385</v>
      </c>
      <c r="B398" s="75" t="s">
        <v>503</v>
      </c>
      <c r="C398" s="76"/>
      <c r="D398" s="71">
        <v>2012</v>
      </c>
      <c r="E398" s="71" t="s">
        <v>144</v>
      </c>
      <c r="F398" s="76">
        <v>1</v>
      </c>
      <c r="G398" s="96">
        <f t="shared" si="23"/>
        <v>6640000</v>
      </c>
      <c r="H398" s="106">
        <v>6640000</v>
      </c>
      <c r="I398" s="98">
        <f>H398-W398</f>
        <v>6640000</v>
      </c>
    </row>
    <row r="399" spans="1:9" ht="31.5" x14ac:dyDescent="0.3">
      <c r="A399" s="71">
        <f t="shared" si="22"/>
        <v>386</v>
      </c>
      <c r="B399" s="72" t="s">
        <v>504</v>
      </c>
      <c r="C399" s="107" t="s">
        <v>505</v>
      </c>
      <c r="D399" s="71">
        <v>2017</v>
      </c>
      <c r="E399" s="71" t="s">
        <v>144</v>
      </c>
      <c r="F399" s="71">
        <v>1</v>
      </c>
      <c r="G399" s="96">
        <f t="shared" si="23"/>
        <v>190500000</v>
      </c>
      <c r="H399" s="100">
        <v>190500000</v>
      </c>
      <c r="I399" s="98">
        <f>H399-W399</f>
        <v>190500000</v>
      </c>
    </row>
    <row r="400" spans="1:9" ht="31.5" x14ac:dyDescent="0.3">
      <c r="A400" s="71">
        <f t="shared" si="22"/>
        <v>387</v>
      </c>
      <c r="B400" s="72" t="s">
        <v>506</v>
      </c>
      <c r="C400" s="71"/>
      <c r="D400" s="71">
        <v>2007</v>
      </c>
      <c r="E400" s="71" t="s">
        <v>161</v>
      </c>
      <c r="F400" s="71">
        <v>1</v>
      </c>
      <c r="G400" s="96">
        <f t="shared" si="23"/>
        <v>55000000</v>
      </c>
      <c r="H400" s="97">
        <v>55000000</v>
      </c>
      <c r="I400" s="98">
        <v>0</v>
      </c>
    </row>
    <row r="401" spans="1:9" x14ac:dyDescent="0.3">
      <c r="A401" s="71">
        <f t="shared" si="22"/>
        <v>388</v>
      </c>
      <c r="B401" s="72" t="s">
        <v>507</v>
      </c>
      <c r="C401" s="107" t="s">
        <v>477</v>
      </c>
      <c r="D401" s="71">
        <v>2017</v>
      </c>
      <c r="E401" s="71" t="s">
        <v>161</v>
      </c>
      <c r="F401" s="71">
        <v>2</v>
      </c>
      <c r="G401" s="96">
        <f t="shared" si="23"/>
        <v>47850000</v>
      </c>
      <c r="H401" s="100">
        <v>95700000</v>
      </c>
      <c r="I401" s="98">
        <f>H401-W401</f>
        <v>95700000</v>
      </c>
    </row>
    <row r="402" spans="1:9" x14ac:dyDescent="0.3">
      <c r="A402" s="71">
        <f t="shared" si="22"/>
        <v>389</v>
      </c>
      <c r="B402" s="72" t="s">
        <v>228</v>
      </c>
      <c r="C402" s="71"/>
      <c r="D402" s="71">
        <v>2009</v>
      </c>
      <c r="E402" s="71" t="s">
        <v>161</v>
      </c>
      <c r="F402" s="71">
        <v>1</v>
      </c>
      <c r="G402" s="96">
        <f t="shared" si="23"/>
        <v>17700000</v>
      </c>
      <c r="H402" s="99">
        <v>17700000</v>
      </c>
      <c r="I402" s="98">
        <v>0</v>
      </c>
    </row>
    <row r="403" spans="1:9" ht="31.5" x14ac:dyDescent="0.3">
      <c r="A403" s="71">
        <f t="shared" si="22"/>
        <v>390</v>
      </c>
      <c r="B403" s="72" t="s">
        <v>508</v>
      </c>
      <c r="C403" s="71"/>
      <c r="D403" s="71">
        <v>2010</v>
      </c>
      <c r="E403" s="71" t="s">
        <v>161</v>
      </c>
      <c r="F403" s="71">
        <v>1</v>
      </c>
      <c r="G403" s="96">
        <f t="shared" si="23"/>
        <v>1143818851</v>
      </c>
      <c r="H403" s="100">
        <v>1143818851</v>
      </c>
      <c r="I403" s="98">
        <f t="shared" ref="I403:I411" si="24">H403-W403</f>
        <v>1143818851</v>
      </c>
    </row>
    <row r="404" spans="1:9" x14ac:dyDescent="0.3">
      <c r="A404" s="71">
        <f t="shared" si="22"/>
        <v>391</v>
      </c>
      <c r="B404" s="72" t="s">
        <v>509</v>
      </c>
      <c r="C404" s="71"/>
      <c r="D404" s="71">
        <v>2010</v>
      </c>
      <c r="E404" s="71" t="s">
        <v>144</v>
      </c>
      <c r="F404" s="71">
        <v>5</v>
      </c>
      <c r="G404" s="96">
        <f t="shared" si="23"/>
        <v>6240000</v>
      </c>
      <c r="H404" s="99">
        <v>31200000</v>
      </c>
      <c r="I404" s="98">
        <f t="shared" si="24"/>
        <v>31200000</v>
      </c>
    </row>
    <row r="405" spans="1:9" x14ac:dyDescent="0.3">
      <c r="A405" s="71">
        <f t="shared" si="22"/>
        <v>392</v>
      </c>
      <c r="B405" s="72" t="s">
        <v>509</v>
      </c>
      <c r="C405" s="71"/>
      <c r="D405" s="71">
        <v>2013</v>
      </c>
      <c r="E405" s="71" t="s">
        <v>144</v>
      </c>
      <c r="F405" s="71">
        <v>1</v>
      </c>
      <c r="G405" s="96">
        <f t="shared" si="23"/>
        <v>6000000</v>
      </c>
      <c r="H405" s="100">
        <v>6000000</v>
      </c>
      <c r="I405" s="98">
        <f t="shared" si="24"/>
        <v>6000000</v>
      </c>
    </row>
    <row r="406" spans="1:9" x14ac:dyDescent="0.3">
      <c r="A406" s="71">
        <f t="shared" si="22"/>
        <v>393</v>
      </c>
      <c r="B406" s="72" t="s">
        <v>510</v>
      </c>
      <c r="C406" s="71"/>
      <c r="D406" s="71">
        <v>2009</v>
      </c>
      <c r="E406" s="71" t="s">
        <v>144</v>
      </c>
      <c r="F406" s="71">
        <v>2</v>
      </c>
      <c r="G406" s="96">
        <f t="shared" si="23"/>
        <v>7000000</v>
      </c>
      <c r="H406" s="99">
        <v>14000000</v>
      </c>
      <c r="I406" s="98">
        <f t="shared" si="24"/>
        <v>14000000</v>
      </c>
    </row>
    <row r="407" spans="1:9" x14ac:dyDescent="0.3">
      <c r="A407" s="71">
        <f t="shared" si="22"/>
        <v>394</v>
      </c>
      <c r="B407" s="75" t="s">
        <v>511</v>
      </c>
      <c r="C407" s="76"/>
      <c r="D407" s="71">
        <v>2014</v>
      </c>
      <c r="E407" s="71" t="s">
        <v>144</v>
      </c>
      <c r="F407" s="76">
        <v>1</v>
      </c>
      <c r="G407" s="96">
        <f t="shared" si="23"/>
        <v>6000000</v>
      </c>
      <c r="H407" s="103">
        <v>6000000</v>
      </c>
      <c r="I407" s="98">
        <f t="shared" si="24"/>
        <v>6000000</v>
      </c>
    </row>
    <row r="408" spans="1:9" x14ac:dyDescent="0.3">
      <c r="A408" s="71">
        <f t="shared" si="22"/>
        <v>395</v>
      </c>
      <c r="B408" s="72" t="s">
        <v>512</v>
      </c>
      <c r="C408" s="71"/>
      <c r="D408" s="71">
        <v>2010</v>
      </c>
      <c r="E408" s="71" t="s">
        <v>144</v>
      </c>
      <c r="F408" s="71">
        <v>5</v>
      </c>
      <c r="G408" s="96">
        <f t="shared" si="23"/>
        <v>10700000</v>
      </c>
      <c r="H408" s="99">
        <v>53500000</v>
      </c>
      <c r="I408" s="98">
        <f t="shared" si="24"/>
        <v>53500000</v>
      </c>
    </row>
    <row r="409" spans="1:9" x14ac:dyDescent="0.3">
      <c r="A409" s="71">
        <f t="shared" si="22"/>
        <v>396</v>
      </c>
      <c r="B409" s="75" t="s">
        <v>513</v>
      </c>
      <c r="C409" s="76"/>
      <c r="D409" s="71">
        <v>2014</v>
      </c>
      <c r="E409" s="71" t="s">
        <v>144</v>
      </c>
      <c r="F409" s="76">
        <v>3</v>
      </c>
      <c r="G409" s="96">
        <f t="shared" si="23"/>
        <v>6500000</v>
      </c>
      <c r="H409" s="103">
        <v>19500000</v>
      </c>
      <c r="I409" s="98">
        <f t="shared" si="24"/>
        <v>19500000</v>
      </c>
    </row>
    <row r="410" spans="1:9" x14ac:dyDescent="0.3">
      <c r="A410" s="71">
        <f t="shared" si="22"/>
        <v>397</v>
      </c>
      <c r="B410" s="72" t="s">
        <v>514</v>
      </c>
      <c r="C410" s="71"/>
      <c r="D410" s="71">
        <v>2010</v>
      </c>
      <c r="E410" s="71" t="s">
        <v>144</v>
      </c>
      <c r="F410" s="71">
        <v>2</v>
      </c>
      <c r="G410" s="96">
        <f t="shared" si="23"/>
        <v>11300000</v>
      </c>
      <c r="H410" s="99">
        <v>22600000</v>
      </c>
      <c r="I410" s="98">
        <f t="shared" si="24"/>
        <v>22600000</v>
      </c>
    </row>
    <row r="411" spans="1:9" x14ac:dyDescent="0.3">
      <c r="A411" s="71">
        <f t="shared" si="22"/>
        <v>398</v>
      </c>
      <c r="B411" s="72" t="s">
        <v>514</v>
      </c>
      <c r="C411" s="71"/>
      <c r="D411" s="71">
        <v>2010</v>
      </c>
      <c r="E411" s="71" t="s">
        <v>144</v>
      </c>
      <c r="F411" s="71">
        <v>2</v>
      </c>
      <c r="G411" s="96">
        <f t="shared" si="23"/>
        <v>11500000</v>
      </c>
      <c r="H411" s="99">
        <v>23000000</v>
      </c>
      <c r="I411" s="98">
        <f t="shared" si="24"/>
        <v>23000000</v>
      </c>
    </row>
    <row r="412" spans="1:9" x14ac:dyDescent="0.3">
      <c r="A412" s="71">
        <f t="shared" si="22"/>
        <v>399</v>
      </c>
      <c r="B412" s="72" t="s">
        <v>515</v>
      </c>
      <c r="C412" s="71"/>
      <c r="D412" s="71">
        <v>2010</v>
      </c>
      <c r="E412" s="71" t="s">
        <v>144</v>
      </c>
      <c r="F412" s="71">
        <v>1</v>
      </c>
      <c r="G412" s="96">
        <f t="shared" si="23"/>
        <v>20752600</v>
      </c>
      <c r="H412" s="100">
        <v>20752600</v>
      </c>
      <c r="I412" s="98">
        <v>0</v>
      </c>
    </row>
    <row r="413" spans="1:9" x14ac:dyDescent="0.3">
      <c r="A413" s="71">
        <f t="shared" si="22"/>
        <v>400</v>
      </c>
      <c r="B413" s="72" t="s">
        <v>516</v>
      </c>
      <c r="C413" s="71"/>
      <c r="D413" s="71">
        <v>2010</v>
      </c>
      <c r="E413" s="71" t="s">
        <v>144</v>
      </c>
      <c r="F413" s="71">
        <v>1</v>
      </c>
      <c r="G413" s="96">
        <f t="shared" si="23"/>
        <v>12000000</v>
      </c>
      <c r="H413" s="99">
        <v>12000000</v>
      </c>
      <c r="I413" s="98">
        <f>H413-W413</f>
        <v>12000000</v>
      </c>
    </row>
    <row r="414" spans="1:9" x14ac:dyDescent="0.3">
      <c r="A414" s="71">
        <f t="shared" si="22"/>
        <v>401</v>
      </c>
      <c r="B414" s="72" t="s">
        <v>517</v>
      </c>
      <c r="C414" s="71"/>
      <c r="D414" s="71">
        <v>2010</v>
      </c>
      <c r="E414" s="71" t="s">
        <v>144</v>
      </c>
      <c r="F414" s="71">
        <v>1</v>
      </c>
      <c r="G414" s="96">
        <f t="shared" si="23"/>
        <v>13500000</v>
      </c>
      <c r="H414" s="97">
        <v>13500000</v>
      </c>
      <c r="I414" s="98">
        <f>H414-W414</f>
        <v>13500000</v>
      </c>
    </row>
    <row r="415" spans="1:9" x14ac:dyDescent="0.3">
      <c r="A415" s="71">
        <f t="shared" si="22"/>
        <v>402</v>
      </c>
      <c r="B415" s="72" t="s">
        <v>518</v>
      </c>
      <c r="C415" s="107" t="s">
        <v>295</v>
      </c>
      <c r="D415" s="71">
        <v>2017</v>
      </c>
      <c r="E415" s="71" t="s">
        <v>144</v>
      </c>
      <c r="F415" s="71">
        <v>1</v>
      </c>
      <c r="G415" s="96">
        <f t="shared" si="23"/>
        <v>41000000</v>
      </c>
      <c r="H415" s="100">
        <v>41000000</v>
      </c>
      <c r="I415" s="98">
        <f>H415-W415</f>
        <v>41000000</v>
      </c>
    </row>
    <row r="416" spans="1:9" x14ac:dyDescent="0.3">
      <c r="A416" s="71">
        <f t="shared" si="22"/>
        <v>403</v>
      </c>
      <c r="B416" s="72" t="s">
        <v>519</v>
      </c>
      <c r="C416" s="71"/>
      <c r="D416" s="71">
        <v>2010</v>
      </c>
      <c r="E416" s="71" t="s">
        <v>144</v>
      </c>
      <c r="F416" s="71">
        <v>4</v>
      </c>
      <c r="G416" s="96">
        <f t="shared" si="23"/>
        <v>7000000</v>
      </c>
      <c r="H416" s="99">
        <v>28000000</v>
      </c>
      <c r="I416" s="98">
        <f>H416-W416</f>
        <v>28000000</v>
      </c>
    </row>
    <row r="417" spans="1:9" x14ac:dyDescent="0.3">
      <c r="A417" s="71">
        <f t="shared" si="22"/>
        <v>404</v>
      </c>
      <c r="B417" s="72" t="s">
        <v>520</v>
      </c>
      <c r="C417" s="71"/>
      <c r="D417" s="71">
        <v>2007</v>
      </c>
      <c r="E417" s="71" t="s">
        <v>144</v>
      </c>
      <c r="F417" s="71">
        <v>1</v>
      </c>
      <c r="G417" s="96">
        <f t="shared" si="23"/>
        <v>6500000</v>
      </c>
      <c r="H417" s="97">
        <v>6500000</v>
      </c>
      <c r="I417" s="98">
        <v>0</v>
      </c>
    </row>
    <row r="418" spans="1:9" x14ac:dyDescent="0.3">
      <c r="A418" s="71">
        <f t="shared" si="22"/>
        <v>405</v>
      </c>
      <c r="B418" s="75" t="s">
        <v>521</v>
      </c>
      <c r="C418" s="76"/>
      <c r="D418" s="71">
        <v>2012</v>
      </c>
      <c r="E418" s="71" t="s">
        <v>144</v>
      </c>
      <c r="F418" s="76">
        <v>1</v>
      </c>
      <c r="G418" s="96">
        <f t="shared" si="23"/>
        <v>6200000</v>
      </c>
      <c r="H418" s="106">
        <v>6200000</v>
      </c>
      <c r="I418" s="98">
        <f>H418-W418</f>
        <v>6200000</v>
      </c>
    </row>
    <row r="419" spans="1:9" ht="31.5" x14ac:dyDescent="0.3">
      <c r="A419" s="71">
        <f t="shared" si="22"/>
        <v>406</v>
      </c>
      <c r="B419" s="72" t="s">
        <v>522</v>
      </c>
      <c r="C419" s="71"/>
      <c r="D419" s="71">
        <v>2009</v>
      </c>
      <c r="E419" s="71" t="s">
        <v>144</v>
      </c>
      <c r="F419" s="71">
        <v>1</v>
      </c>
      <c r="G419" s="96">
        <f t="shared" si="23"/>
        <v>45000000</v>
      </c>
      <c r="H419" s="99">
        <v>45000000</v>
      </c>
      <c r="I419" s="98">
        <f>H419-W419</f>
        <v>45000000</v>
      </c>
    </row>
    <row r="420" spans="1:9" x14ac:dyDescent="0.3">
      <c r="A420" s="71">
        <f t="shared" si="22"/>
        <v>407</v>
      </c>
      <c r="B420" s="72" t="s">
        <v>523</v>
      </c>
      <c r="C420" s="71"/>
      <c r="D420" s="71">
        <v>2010</v>
      </c>
      <c r="E420" s="71" t="s">
        <v>144</v>
      </c>
      <c r="F420" s="71">
        <v>10</v>
      </c>
      <c r="G420" s="96">
        <f t="shared" si="23"/>
        <v>6000000</v>
      </c>
      <c r="H420" s="99">
        <v>60000000</v>
      </c>
      <c r="I420" s="98">
        <f>H420-W420</f>
        <v>60000000</v>
      </c>
    </row>
    <row r="421" spans="1:9" x14ac:dyDescent="0.3">
      <c r="A421" s="71">
        <f t="shared" si="22"/>
        <v>408</v>
      </c>
      <c r="B421" s="72" t="s">
        <v>524</v>
      </c>
      <c r="C421" s="71"/>
      <c r="D421" s="71">
        <v>2010</v>
      </c>
      <c r="E421" s="71" t="s">
        <v>144</v>
      </c>
      <c r="F421" s="71">
        <v>1</v>
      </c>
      <c r="G421" s="96">
        <f t="shared" si="23"/>
        <v>8950000</v>
      </c>
      <c r="H421" s="99">
        <v>8950000</v>
      </c>
      <c r="I421" s="98">
        <f>H421-W421</f>
        <v>8950000</v>
      </c>
    </row>
    <row r="422" spans="1:9" ht="31.5" x14ac:dyDescent="0.3">
      <c r="A422" s="71">
        <f t="shared" si="22"/>
        <v>409</v>
      </c>
      <c r="B422" s="72" t="s">
        <v>276</v>
      </c>
      <c r="C422" s="71"/>
      <c r="D422" s="71">
        <v>2009</v>
      </c>
      <c r="E422" s="71" t="s">
        <v>149</v>
      </c>
      <c r="F422" s="71">
        <v>14</v>
      </c>
      <c r="G422" s="96">
        <f t="shared" si="23"/>
        <v>11697000</v>
      </c>
      <c r="H422" s="97">
        <v>163758000</v>
      </c>
      <c r="I422" s="98">
        <v>0</v>
      </c>
    </row>
    <row r="423" spans="1:9" x14ac:dyDescent="0.3">
      <c r="A423" s="71">
        <f t="shared" si="22"/>
        <v>410</v>
      </c>
      <c r="B423" s="72" t="s">
        <v>525</v>
      </c>
      <c r="C423" s="71"/>
      <c r="D423" s="71">
        <v>2010</v>
      </c>
      <c r="E423" s="71" t="s">
        <v>144</v>
      </c>
      <c r="F423" s="71">
        <v>1</v>
      </c>
      <c r="G423" s="96">
        <f t="shared" si="23"/>
        <v>16050000</v>
      </c>
      <c r="H423" s="100">
        <v>16050000</v>
      </c>
      <c r="I423" s="98">
        <f t="shared" ref="I423:I443" si="25">H423-W423</f>
        <v>16050000</v>
      </c>
    </row>
    <row r="424" spans="1:9" x14ac:dyDescent="0.3">
      <c r="A424" s="71">
        <f t="shared" si="22"/>
        <v>411</v>
      </c>
      <c r="B424" s="72" t="s">
        <v>526</v>
      </c>
      <c r="C424" s="71"/>
      <c r="D424" s="71">
        <v>2010</v>
      </c>
      <c r="E424" s="71" t="s">
        <v>144</v>
      </c>
      <c r="F424" s="71">
        <v>4</v>
      </c>
      <c r="G424" s="96">
        <f t="shared" si="23"/>
        <v>17000000</v>
      </c>
      <c r="H424" s="99">
        <v>68000000</v>
      </c>
      <c r="I424" s="98">
        <f t="shared" si="25"/>
        <v>68000000</v>
      </c>
    </row>
    <row r="425" spans="1:9" x14ac:dyDescent="0.3">
      <c r="A425" s="71">
        <f t="shared" si="22"/>
        <v>412</v>
      </c>
      <c r="B425" s="72" t="s">
        <v>527</v>
      </c>
      <c r="C425" s="71"/>
      <c r="D425" s="71">
        <v>2010</v>
      </c>
      <c r="E425" s="71" t="s">
        <v>144</v>
      </c>
      <c r="F425" s="71">
        <v>1</v>
      </c>
      <c r="G425" s="96">
        <f t="shared" si="23"/>
        <v>98000000</v>
      </c>
      <c r="H425" s="100">
        <v>98000000</v>
      </c>
      <c r="I425" s="98">
        <f t="shared" si="25"/>
        <v>98000000</v>
      </c>
    </row>
    <row r="426" spans="1:9" x14ac:dyDescent="0.3">
      <c r="A426" s="71">
        <f t="shared" si="22"/>
        <v>413</v>
      </c>
      <c r="B426" s="72" t="s">
        <v>528</v>
      </c>
      <c r="C426" s="71"/>
      <c r="D426" s="71">
        <v>2014</v>
      </c>
      <c r="E426" s="71" t="s">
        <v>144</v>
      </c>
      <c r="F426" s="76">
        <v>1</v>
      </c>
      <c r="G426" s="96">
        <f t="shared" si="23"/>
        <v>86000000</v>
      </c>
      <c r="H426" s="100">
        <v>86000000</v>
      </c>
      <c r="I426" s="98">
        <f t="shared" si="25"/>
        <v>86000000</v>
      </c>
    </row>
    <row r="427" spans="1:9" x14ac:dyDescent="0.3">
      <c r="A427" s="71">
        <f t="shared" si="22"/>
        <v>414</v>
      </c>
      <c r="B427" s="72" t="s">
        <v>529</v>
      </c>
      <c r="C427" s="71"/>
      <c r="D427" s="71">
        <v>2014</v>
      </c>
      <c r="E427" s="71" t="s">
        <v>144</v>
      </c>
      <c r="F427" s="71">
        <v>1</v>
      </c>
      <c r="G427" s="96">
        <f t="shared" si="23"/>
        <v>123999600</v>
      </c>
      <c r="H427" s="100">
        <v>123999600</v>
      </c>
      <c r="I427" s="98">
        <f t="shared" si="25"/>
        <v>123999600</v>
      </c>
    </row>
    <row r="428" spans="1:9" ht="31.5" x14ac:dyDescent="0.3">
      <c r="A428" s="71">
        <f t="shared" si="22"/>
        <v>415</v>
      </c>
      <c r="B428" s="73" t="s">
        <v>530</v>
      </c>
      <c r="C428" s="71"/>
      <c r="D428" s="71">
        <v>2011</v>
      </c>
      <c r="E428" s="71" t="s">
        <v>144</v>
      </c>
      <c r="F428" s="71">
        <v>1</v>
      </c>
      <c r="G428" s="96">
        <f t="shared" si="23"/>
        <v>45000000</v>
      </c>
      <c r="H428" s="99">
        <v>45000000</v>
      </c>
      <c r="I428" s="98">
        <f t="shared" si="25"/>
        <v>45000000</v>
      </c>
    </row>
    <row r="429" spans="1:9" x14ac:dyDescent="0.3">
      <c r="A429" s="71">
        <f t="shared" si="22"/>
        <v>416</v>
      </c>
      <c r="B429" s="75" t="s">
        <v>531</v>
      </c>
      <c r="C429" s="71"/>
      <c r="D429" s="71">
        <v>2014</v>
      </c>
      <c r="E429" s="71" t="s">
        <v>144</v>
      </c>
      <c r="F429" s="76">
        <v>1</v>
      </c>
      <c r="G429" s="96">
        <f t="shared" si="23"/>
        <v>88000000</v>
      </c>
      <c r="H429" s="103">
        <v>88000000</v>
      </c>
      <c r="I429" s="98">
        <f t="shared" si="25"/>
        <v>88000000</v>
      </c>
    </row>
    <row r="430" spans="1:9" ht="31.5" x14ac:dyDescent="0.3">
      <c r="A430" s="71">
        <f t="shared" ref="A430:A492" si="26">+A429+1</f>
        <v>417</v>
      </c>
      <c r="B430" s="73" t="s">
        <v>532</v>
      </c>
      <c r="C430" s="71"/>
      <c r="D430" s="71">
        <v>2014</v>
      </c>
      <c r="E430" s="71" t="s">
        <v>144</v>
      </c>
      <c r="F430" s="71">
        <v>1</v>
      </c>
      <c r="G430" s="96">
        <f t="shared" si="23"/>
        <v>95000000</v>
      </c>
      <c r="H430" s="100">
        <v>95000000</v>
      </c>
      <c r="I430" s="98">
        <f t="shared" si="25"/>
        <v>95000000</v>
      </c>
    </row>
    <row r="431" spans="1:9" ht="31.5" x14ac:dyDescent="0.3">
      <c r="A431" s="71">
        <f t="shared" si="26"/>
        <v>418</v>
      </c>
      <c r="B431" s="72" t="s">
        <v>533</v>
      </c>
      <c r="C431" s="76"/>
      <c r="D431" s="71">
        <v>2012</v>
      </c>
      <c r="E431" s="71" t="s">
        <v>144</v>
      </c>
      <c r="F431" s="76">
        <v>1</v>
      </c>
      <c r="G431" s="96">
        <f t="shared" si="23"/>
        <v>45000000</v>
      </c>
      <c r="H431" s="99">
        <v>45000000</v>
      </c>
      <c r="I431" s="98">
        <f t="shared" si="25"/>
        <v>45000000</v>
      </c>
    </row>
    <row r="432" spans="1:9" ht="31.5" x14ac:dyDescent="0.3">
      <c r="A432" s="71">
        <f t="shared" si="26"/>
        <v>419</v>
      </c>
      <c r="B432" s="72" t="s">
        <v>534</v>
      </c>
      <c r="C432" s="71"/>
      <c r="D432" s="71">
        <v>2013</v>
      </c>
      <c r="E432" s="71" t="s">
        <v>144</v>
      </c>
      <c r="F432" s="71">
        <v>1</v>
      </c>
      <c r="G432" s="96">
        <f t="shared" si="23"/>
        <v>32000000</v>
      </c>
      <c r="H432" s="100">
        <v>32000000</v>
      </c>
      <c r="I432" s="98">
        <f t="shared" si="25"/>
        <v>32000000</v>
      </c>
    </row>
    <row r="433" spans="1:9" x14ac:dyDescent="0.3">
      <c r="A433" s="71">
        <f t="shared" si="26"/>
        <v>420</v>
      </c>
      <c r="B433" s="73" t="s">
        <v>535</v>
      </c>
      <c r="C433" s="71"/>
      <c r="D433" s="71">
        <v>2014</v>
      </c>
      <c r="E433" s="71" t="s">
        <v>144</v>
      </c>
      <c r="F433" s="71">
        <v>1</v>
      </c>
      <c r="G433" s="96">
        <f t="shared" si="23"/>
        <v>48000000</v>
      </c>
      <c r="H433" s="103">
        <v>48000000</v>
      </c>
      <c r="I433" s="98">
        <f t="shared" si="25"/>
        <v>48000000</v>
      </c>
    </row>
    <row r="434" spans="1:9" x14ac:dyDescent="0.3">
      <c r="A434" s="71">
        <f t="shared" si="26"/>
        <v>421</v>
      </c>
      <c r="B434" s="75" t="s">
        <v>536</v>
      </c>
      <c r="C434" s="71"/>
      <c r="D434" s="71">
        <v>2014</v>
      </c>
      <c r="E434" s="71" t="s">
        <v>144</v>
      </c>
      <c r="F434" s="71">
        <v>1</v>
      </c>
      <c r="G434" s="96">
        <f t="shared" si="23"/>
        <v>65000000</v>
      </c>
      <c r="H434" s="103">
        <v>65000000</v>
      </c>
      <c r="I434" s="98">
        <f t="shared" si="25"/>
        <v>65000000</v>
      </c>
    </row>
    <row r="435" spans="1:9" ht="31.5" x14ac:dyDescent="0.3">
      <c r="A435" s="71">
        <f t="shared" si="26"/>
        <v>422</v>
      </c>
      <c r="B435" s="72" t="s">
        <v>537</v>
      </c>
      <c r="C435" s="71"/>
      <c r="D435" s="71">
        <v>2010</v>
      </c>
      <c r="E435" s="71" t="s">
        <v>144</v>
      </c>
      <c r="F435" s="71">
        <v>1</v>
      </c>
      <c r="G435" s="96">
        <f t="shared" si="23"/>
        <v>16500000</v>
      </c>
      <c r="H435" s="99">
        <v>16500000</v>
      </c>
      <c r="I435" s="98">
        <f t="shared" si="25"/>
        <v>16500000</v>
      </c>
    </row>
    <row r="436" spans="1:9" x14ac:dyDescent="0.3">
      <c r="A436" s="71">
        <f t="shared" si="26"/>
        <v>423</v>
      </c>
      <c r="B436" s="72" t="s">
        <v>538</v>
      </c>
      <c r="C436" s="71"/>
      <c r="D436" s="71">
        <v>2011</v>
      </c>
      <c r="E436" s="71" t="s">
        <v>144</v>
      </c>
      <c r="F436" s="71">
        <v>2</v>
      </c>
      <c r="G436" s="96">
        <f t="shared" si="23"/>
        <v>18500000</v>
      </c>
      <c r="H436" s="99">
        <v>37000000</v>
      </c>
      <c r="I436" s="98">
        <f t="shared" si="25"/>
        <v>37000000</v>
      </c>
    </row>
    <row r="437" spans="1:9" x14ac:dyDescent="0.3">
      <c r="A437" s="71">
        <f t="shared" si="26"/>
        <v>424</v>
      </c>
      <c r="B437" s="73" t="s">
        <v>539</v>
      </c>
      <c r="C437" s="71"/>
      <c r="D437" s="71">
        <v>2014</v>
      </c>
      <c r="E437" s="71" t="s">
        <v>144</v>
      </c>
      <c r="F437" s="71">
        <v>2</v>
      </c>
      <c r="G437" s="96">
        <f t="shared" si="23"/>
        <v>25000000</v>
      </c>
      <c r="H437" s="103">
        <v>50000000</v>
      </c>
      <c r="I437" s="98">
        <f t="shared" si="25"/>
        <v>50000000</v>
      </c>
    </row>
    <row r="438" spans="1:9" x14ac:dyDescent="0.3">
      <c r="A438" s="71">
        <f t="shared" si="26"/>
        <v>425</v>
      </c>
      <c r="B438" s="72" t="s">
        <v>540</v>
      </c>
      <c r="C438" s="71"/>
      <c r="D438" s="71">
        <v>2010</v>
      </c>
      <c r="E438" s="71" t="s">
        <v>144</v>
      </c>
      <c r="F438" s="71">
        <v>1</v>
      </c>
      <c r="G438" s="96">
        <f t="shared" si="23"/>
        <v>30500000</v>
      </c>
      <c r="H438" s="99">
        <v>30500000</v>
      </c>
      <c r="I438" s="98">
        <f t="shared" si="25"/>
        <v>30500000</v>
      </c>
    </row>
    <row r="439" spans="1:9" x14ac:dyDescent="0.3">
      <c r="A439" s="71">
        <f t="shared" si="26"/>
        <v>426</v>
      </c>
      <c r="B439" s="72" t="s">
        <v>541</v>
      </c>
      <c r="C439" s="71"/>
      <c r="D439" s="71">
        <v>2011</v>
      </c>
      <c r="E439" s="71" t="s">
        <v>144</v>
      </c>
      <c r="F439" s="71">
        <v>1</v>
      </c>
      <c r="G439" s="96">
        <f t="shared" si="23"/>
        <v>60000000</v>
      </c>
      <c r="H439" s="99">
        <v>60000000</v>
      </c>
      <c r="I439" s="98">
        <f t="shared" si="25"/>
        <v>60000000</v>
      </c>
    </row>
    <row r="440" spans="1:9" ht="31.5" x14ac:dyDescent="0.3">
      <c r="A440" s="71">
        <f t="shared" si="26"/>
        <v>427</v>
      </c>
      <c r="B440" s="72" t="s">
        <v>542</v>
      </c>
      <c r="C440" s="71"/>
      <c r="D440" s="71">
        <v>2011</v>
      </c>
      <c r="E440" s="71" t="s">
        <v>144</v>
      </c>
      <c r="F440" s="71">
        <v>1</v>
      </c>
      <c r="G440" s="96">
        <f t="shared" si="23"/>
        <v>45000000</v>
      </c>
      <c r="H440" s="99">
        <v>45000000</v>
      </c>
      <c r="I440" s="98">
        <f t="shared" si="25"/>
        <v>45000000</v>
      </c>
    </row>
    <row r="441" spans="1:9" x14ac:dyDescent="0.3">
      <c r="A441" s="71">
        <f t="shared" si="26"/>
        <v>428</v>
      </c>
      <c r="B441" s="75" t="s">
        <v>543</v>
      </c>
      <c r="C441" s="71"/>
      <c r="D441" s="71">
        <v>2014</v>
      </c>
      <c r="E441" s="71" t="s">
        <v>144</v>
      </c>
      <c r="F441" s="76">
        <v>1</v>
      </c>
      <c r="G441" s="96">
        <f t="shared" si="23"/>
        <v>80000000</v>
      </c>
      <c r="H441" s="103">
        <v>80000000</v>
      </c>
      <c r="I441" s="98">
        <f t="shared" si="25"/>
        <v>80000000</v>
      </c>
    </row>
    <row r="442" spans="1:9" ht="32.25" x14ac:dyDescent="0.3">
      <c r="A442" s="71">
        <f t="shared" si="26"/>
        <v>429</v>
      </c>
      <c r="B442" s="74" t="s">
        <v>544</v>
      </c>
      <c r="C442" s="76"/>
      <c r="D442" s="71">
        <v>2012</v>
      </c>
      <c r="E442" s="71" t="s">
        <v>144</v>
      </c>
      <c r="F442" s="76">
        <v>1</v>
      </c>
      <c r="G442" s="96">
        <f t="shared" si="23"/>
        <v>1001000000</v>
      </c>
      <c r="H442" s="99">
        <v>1001000000</v>
      </c>
      <c r="I442" s="98">
        <f t="shared" si="25"/>
        <v>1001000000</v>
      </c>
    </row>
    <row r="443" spans="1:9" x14ac:dyDescent="0.3">
      <c r="A443" s="71">
        <f t="shared" si="26"/>
        <v>430</v>
      </c>
      <c r="B443" s="73" t="s">
        <v>545</v>
      </c>
      <c r="C443" s="71"/>
      <c r="D443" s="71">
        <v>2014</v>
      </c>
      <c r="E443" s="71" t="s">
        <v>144</v>
      </c>
      <c r="F443" s="71">
        <v>1</v>
      </c>
      <c r="G443" s="96">
        <f t="shared" si="23"/>
        <v>90000000</v>
      </c>
      <c r="H443" s="103">
        <v>90000000</v>
      </c>
      <c r="I443" s="98">
        <f t="shared" si="25"/>
        <v>90000000</v>
      </c>
    </row>
    <row r="444" spans="1:9" ht="31.5" x14ac:dyDescent="0.3">
      <c r="A444" s="71">
        <f t="shared" si="26"/>
        <v>431</v>
      </c>
      <c r="B444" s="72" t="s">
        <v>546</v>
      </c>
      <c r="C444" s="71"/>
      <c r="D444" s="71">
        <v>2007</v>
      </c>
      <c r="E444" s="71" t="s">
        <v>144</v>
      </c>
      <c r="F444" s="71">
        <v>2</v>
      </c>
      <c r="G444" s="96">
        <f t="shared" si="23"/>
        <v>35420000</v>
      </c>
      <c r="H444" s="97">
        <v>70840000</v>
      </c>
      <c r="I444" s="98">
        <v>0</v>
      </c>
    </row>
    <row r="445" spans="1:9" ht="31.5" x14ac:dyDescent="0.3">
      <c r="A445" s="71">
        <f t="shared" si="26"/>
        <v>432</v>
      </c>
      <c r="B445" s="72" t="s">
        <v>546</v>
      </c>
      <c r="C445" s="71"/>
      <c r="D445" s="71">
        <v>2007</v>
      </c>
      <c r="E445" s="71" t="s">
        <v>144</v>
      </c>
      <c r="F445" s="71">
        <v>1</v>
      </c>
      <c r="G445" s="96">
        <f t="shared" si="23"/>
        <v>35420000</v>
      </c>
      <c r="H445" s="97">
        <v>35420000</v>
      </c>
      <c r="I445" s="98">
        <v>0</v>
      </c>
    </row>
    <row r="446" spans="1:9" x14ac:dyDescent="0.3">
      <c r="A446" s="71">
        <f t="shared" si="26"/>
        <v>433</v>
      </c>
      <c r="B446" s="72" t="s">
        <v>547</v>
      </c>
      <c r="C446" s="71"/>
      <c r="D446" s="71">
        <v>2010</v>
      </c>
      <c r="E446" s="71" t="s">
        <v>144</v>
      </c>
      <c r="F446" s="71">
        <v>4</v>
      </c>
      <c r="G446" s="96">
        <f t="shared" si="23"/>
        <v>15600000</v>
      </c>
      <c r="H446" s="99">
        <v>62400000</v>
      </c>
      <c r="I446" s="98">
        <f t="shared" ref="I446:I455" si="27">H446-W446</f>
        <v>62400000</v>
      </c>
    </row>
    <row r="447" spans="1:9" ht="47.25" x14ac:dyDescent="0.3">
      <c r="A447" s="71">
        <f t="shared" si="26"/>
        <v>434</v>
      </c>
      <c r="B447" s="73" t="s">
        <v>548</v>
      </c>
      <c r="C447" s="71"/>
      <c r="D447" s="71">
        <v>2011</v>
      </c>
      <c r="E447" s="71" t="s">
        <v>144</v>
      </c>
      <c r="F447" s="71">
        <v>1</v>
      </c>
      <c r="G447" s="96">
        <f t="shared" si="23"/>
        <v>34500000</v>
      </c>
      <c r="H447" s="99">
        <v>34500000</v>
      </c>
      <c r="I447" s="98">
        <f t="shared" si="27"/>
        <v>34500000</v>
      </c>
    </row>
    <row r="448" spans="1:9" x14ac:dyDescent="0.3">
      <c r="A448" s="71">
        <f t="shared" si="26"/>
        <v>435</v>
      </c>
      <c r="B448" s="72" t="s">
        <v>549</v>
      </c>
      <c r="C448" s="107"/>
      <c r="D448" s="71">
        <v>2017</v>
      </c>
      <c r="E448" s="71" t="s">
        <v>144</v>
      </c>
      <c r="F448" s="71">
        <v>4</v>
      </c>
      <c r="G448" s="96">
        <f t="shared" si="23"/>
        <v>76400000</v>
      </c>
      <c r="H448" s="100">
        <v>305600000</v>
      </c>
      <c r="I448" s="98">
        <f t="shared" si="27"/>
        <v>305600000</v>
      </c>
    </row>
    <row r="449" spans="1:9" x14ac:dyDescent="0.3">
      <c r="A449" s="71">
        <f t="shared" si="26"/>
        <v>436</v>
      </c>
      <c r="B449" s="72" t="s">
        <v>550</v>
      </c>
      <c r="C449" s="107"/>
      <c r="D449" s="71">
        <v>2017</v>
      </c>
      <c r="E449" s="71" t="s">
        <v>144</v>
      </c>
      <c r="F449" s="71">
        <v>4</v>
      </c>
      <c r="G449" s="96">
        <f t="shared" si="23"/>
        <v>89070000</v>
      </c>
      <c r="H449" s="100">
        <v>356280000</v>
      </c>
      <c r="I449" s="98">
        <f t="shared" si="27"/>
        <v>356280000</v>
      </c>
    </row>
    <row r="450" spans="1:9" ht="31.5" x14ac:dyDescent="0.3">
      <c r="A450" s="71">
        <f t="shared" si="26"/>
        <v>437</v>
      </c>
      <c r="B450" s="72" t="s">
        <v>551</v>
      </c>
      <c r="C450" s="71"/>
      <c r="D450" s="71">
        <v>2009</v>
      </c>
      <c r="E450" s="71" t="s">
        <v>144</v>
      </c>
      <c r="F450" s="71">
        <v>4</v>
      </c>
      <c r="G450" s="96">
        <f t="shared" si="23"/>
        <v>9500000</v>
      </c>
      <c r="H450" s="97">
        <v>38000000</v>
      </c>
      <c r="I450" s="98">
        <f t="shared" si="27"/>
        <v>38000000</v>
      </c>
    </row>
    <row r="451" spans="1:9" x14ac:dyDescent="0.3">
      <c r="A451" s="71">
        <f t="shared" si="26"/>
        <v>438</v>
      </c>
      <c r="B451" s="72" t="s">
        <v>552</v>
      </c>
      <c r="C451" s="107"/>
      <c r="D451" s="71">
        <v>2017</v>
      </c>
      <c r="E451" s="71" t="s">
        <v>144</v>
      </c>
      <c r="F451" s="71">
        <v>3</v>
      </c>
      <c r="G451" s="96">
        <f t="shared" si="23"/>
        <v>42150000</v>
      </c>
      <c r="H451" s="100">
        <v>126450000</v>
      </c>
      <c r="I451" s="98">
        <f t="shared" si="27"/>
        <v>126450000</v>
      </c>
    </row>
    <row r="452" spans="1:9" x14ac:dyDescent="0.3">
      <c r="A452" s="71">
        <f t="shared" si="26"/>
        <v>439</v>
      </c>
      <c r="B452" s="72" t="s">
        <v>553</v>
      </c>
      <c r="C452" s="71"/>
      <c r="D452" s="71">
        <v>2011</v>
      </c>
      <c r="E452" s="71" t="s">
        <v>144</v>
      </c>
      <c r="F452" s="71">
        <v>1</v>
      </c>
      <c r="G452" s="96">
        <f t="shared" si="23"/>
        <v>72000000</v>
      </c>
      <c r="H452" s="99">
        <v>72000000</v>
      </c>
      <c r="I452" s="98">
        <f t="shared" si="27"/>
        <v>72000000</v>
      </c>
    </row>
    <row r="453" spans="1:9" ht="31.5" x14ac:dyDescent="0.3">
      <c r="A453" s="71">
        <f t="shared" si="26"/>
        <v>440</v>
      </c>
      <c r="B453" s="72" t="s">
        <v>554</v>
      </c>
      <c r="C453" s="71"/>
      <c r="D453" s="71">
        <v>2011</v>
      </c>
      <c r="E453" s="71" t="s">
        <v>144</v>
      </c>
      <c r="F453" s="71">
        <v>1</v>
      </c>
      <c r="G453" s="96">
        <f t="shared" si="23"/>
        <v>42000000</v>
      </c>
      <c r="H453" s="97">
        <v>42000000</v>
      </c>
      <c r="I453" s="98">
        <f t="shared" si="27"/>
        <v>42000000</v>
      </c>
    </row>
    <row r="454" spans="1:9" x14ac:dyDescent="0.3">
      <c r="A454" s="71">
        <f t="shared" si="26"/>
        <v>441</v>
      </c>
      <c r="B454" s="72" t="s">
        <v>555</v>
      </c>
      <c r="C454" s="107"/>
      <c r="D454" s="71">
        <v>2017</v>
      </c>
      <c r="E454" s="71" t="s">
        <v>144</v>
      </c>
      <c r="F454" s="71">
        <v>3</v>
      </c>
      <c r="G454" s="96">
        <f t="shared" si="23"/>
        <v>89000000</v>
      </c>
      <c r="H454" s="100">
        <v>267000000</v>
      </c>
      <c r="I454" s="98">
        <f t="shared" si="27"/>
        <v>267000000</v>
      </c>
    </row>
    <row r="455" spans="1:9" x14ac:dyDescent="0.3">
      <c r="A455" s="71">
        <f t="shared" si="26"/>
        <v>442</v>
      </c>
      <c r="B455" s="72" t="s">
        <v>556</v>
      </c>
      <c r="C455" s="107"/>
      <c r="D455" s="71">
        <v>2017</v>
      </c>
      <c r="E455" s="71" t="s">
        <v>144</v>
      </c>
      <c r="F455" s="71">
        <v>4</v>
      </c>
      <c r="G455" s="96">
        <f t="shared" si="23"/>
        <v>280220000</v>
      </c>
      <c r="H455" s="100">
        <v>1120880000</v>
      </c>
      <c r="I455" s="98">
        <f t="shared" si="27"/>
        <v>1120880000</v>
      </c>
    </row>
    <row r="456" spans="1:9" ht="31.5" x14ac:dyDescent="0.3">
      <c r="A456" s="71">
        <f t="shared" si="26"/>
        <v>443</v>
      </c>
      <c r="B456" s="72" t="s">
        <v>557</v>
      </c>
      <c r="C456" s="71"/>
      <c r="D456" s="71">
        <v>2007</v>
      </c>
      <c r="E456" s="71" t="s">
        <v>144</v>
      </c>
      <c r="F456" s="71">
        <v>2</v>
      </c>
      <c r="G456" s="96">
        <f t="shared" si="23"/>
        <v>36000000</v>
      </c>
      <c r="H456" s="97">
        <v>72000000</v>
      </c>
      <c r="I456" s="98">
        <v>0</v>
      </c>
    </row>
    <row r="457" spans="1:9" ht="31.5" x14ac:dyDescent="0.3">
      <c r="A457" s="71">
        <f t="shared" si="26"/>
        <v>444</v>
      </c>
      <c r="B457" s="72" t="s">
        <v>558</v>
      </c>
      <c r="C457" s="71"/>
      <c r="D457" s="71">
        <v>2016</v>
      </c>
      <c r="E457" s="71" t="s">
        <v>144</v>
      </c>
      <c r="F457" s="71">
        <v>1</v>
      </c>
      <c r="G457" s="96">
        <f t="shared" si="23"/>
        <v>148500000</v>
      </c>
      <c r="H457" s="97">
        <v>148500000</v>
      </c>
      <c r="I457" s="98">
        <f t="shared" ref="I457:I485" si="28">H457-W457</f>
        <v>148500000</v>
      </c>
    </row>
    <row r="458" spans="1:9" ht="31.5" x14ac:dyDescent="0.3">
      <c r="A458" s="71">
        <f t="shared" si="26"/>
        <v>445</v>
      </c>
      <c r="B458" s="72" t="s">
        <v>559</v>
      </c>
      <c r="C458" s="71"/>
      <c r="D458" s="71">
        <v>2011</v>
      </c>
      <c r="E458" s="71" t="s">
        <v>144</v>
      </c>
      <c r="F458" s="71">
        <v>1</v>
      </c>
      <c r="G458" s="96">
        <f t="shared" si="23"/>
        <v>35500000</v>
      </c>
      <c r="H458" s="99">
        <v>35500000</v>
      </c>
      <c r="I458" s="98">
        <f t="shared" si="28"/>
        <v>35500000</v>
      </c>
    </row>
    <row r="459" spans="1:9" ht="31.5" x14ac:dyDescent="0.3">
      <c r="A459" s="71">
        <f t="shared" si="26"/>
        <v>446</v>
      </c>
      <c r="B459" s="72" t="s">
        <v>559</v>
      </c>
      <c r="C459" s="71"/>
      <c r="D459" s="71">
        <v>2011</v>
      </c>
      <c r="E459" s="71" t="s">
        <v>144</v>
      </c>
      <c r="F459" s="71">
        <v>1</v>
      </c>
      <c r="G459" s="96">
        <f t="shared" ref="G459:G522" si="29">+H459/F459</f>
        <v>35500000</v>
      </c>
      <c r="H459" s="99">
        <v>35500000</v>
      </c>
      <c r="I459" s="98">
        <f t="shared" si="28"/>
        <v>35500000</v>
      </c>
    </row>
    <row r="460" spans="1:9" ht="31.5" x14ac:dyDescent="0.3">
      <c r="A460" s="71">
        <f t="shared" si="26"/>
        <v>447</v>
      </c>
      <c r="B460" s="72" t="s">
        <v>560</v>
      </c>
      <c r="C460" s="107"/>
      <c r="D460" s="71">
        <v>2017</v>
      </c>
      <c r="E460" s="71" t="s">
        <v>144</v>
      </c>
      <c r="F460" s="71">
        <v>2</v>
      </c>
      <c r="G460" s="96">
        <f t="shared" si="29"/>
        <v>77520000</v>
      </c>
      <c r="H460" s="100">
        <v>155040000</v>
      </c>
      <c r="I460" s="98">
        <f t="shared" si="28"/>
        <v>155040000</v>
      </c>
    </row>
    <row r="461" spans="1:9" x14ac:dyDescent="0.3">
      <c r="A461" s="71">
        <f t="shared" si="26"/>
        <v>448</v>
      </c>
      <c r="B461" s="72" t="s">
        <v>561</v>
      </c>
      <c r="C461" s="71"/>
      <c r="D461" s="71">
        <v>2010</v>
      </c>
      <c r="E461" s="71" t="s">
        <v>144</v>
      </c>
      <c r="F461" s="71">
        <v>4</v>
      </c>
      <c r="G461" s="96">
        <f t="shared" si="29"/>
        <v>13500000</v>
      </c>
      <c r="H461" s="99">
        <v>54000000</v>
      </c>
      <c r="I461" s="98">
        <f t="shared" si="28"/>
        <v>54000000</v>
      </c>
    </row>
    <row r="462" spans="1:9" x14ac:dyDescent="0.3">
      <c r="A462" s="71">
        <f t="shared" si="26"/>
        <v>449</v>
      </c>
      <c r="B462" s="72" t="s">
        <v>562</v>
      </c>
      <c r="C462" s="71"/>
      <c r="D462" s="71">
        <v>2010</v>
      </c>
      <c r="E462" s="71" t="s">
        <v>144</v>
      </c>
      <c r="F462" s="71">
        <v>1</v>
      </c>
      <c r="G462" s="96">
        <f t="shared" si="29"/>
        <v>35400000</v>
      </c>
      <c r="H462" s="99">
        <v>35400000</v>
      </c>
      <c r="I462" s="98">
        <f t="shared" si="28"/>
        <v>35400000</v>
      </c>
    </row>
    <row r="463" spans="1:9" ht="31.5" x14ac:dyDescent="0.3">
      <c r="A463" s="71">
        <f t="shared" si="26"/>
        <v>450</v>
      </c>
      <c r="B463" s="72" t="s">
        <v>563</v>
      </c>
      <c r="C463" s="71"/>
      <c r="D463" s="71">
        <v>2011</v>
      </c>
      <c r="E463" s="71" t="s">
        <v>144</v>
      </c>
      <c r="F463" s="71">
        <v>1</v>
      </c>
      <c r="G463" s="96">
        <f t="shared" si="29"/>
        <v>55000000</v>
      </c>
      <c r="H463" s="99">
        <v>55000000</v>
      </c>
      <c r="I463" s="98">
        <f t="shared" si="28"/>
        <v>55000000</v>
      </c>
    </row>
    <row r="464" spans="1:9" ht="31.5" x14ac:dyDescent="0.3">
      <c r="A464" s="71">
        <f t="shared" si="26"/>
        <v>451</v>
      </c>
      <c r="B464" s="72" t="s">
        <v>564</v>
      </c>
      <c r="C464" s="71"/>
      <c r="D464" s="71">
        <v>2010</v>
      </c>
      <c r="E464" s="71" t="s">
        <v>144</v>
      </c>
      <c r="F464" s="71">
        <v>1</v>
      </c>
      <c r="G464" s="96">
        <f t="shared" si="29"/>
        <v>39500000</v>
      </c>
      <c r="H464" s="99">
        <v>39500000</v>
      </c>
      <c r="I464" s="98">
        <f t="shared" si="28"/>
        <v>39500000</v>
      </c>
    </row>
    <row r="465" spans="1:9" ht="31.5" x14ac:dyDescent="0.3">
      <c r="A465" s="71">
        <f t="shared" si="26"/>
        <v>452</v>
      </c>
      <c r="B465" s="72" t="s">
        <v>565</v>
      </c>
      <c r="C465" s="71"/>
      <c r="D465" s="71">
        <v>2010</v>
      </c>
      <c r="E465" s="71" t="s">
        <v>144</v>
      </c>
      <c r="F465" s="71">
        <v>2</v>
      </c>
      <c r="G465" s="96">
        <f t="shared" si="29"/>
        <v>39500000</v>
      </c>
      <c r="H465" s="99">
        <v>79000000</v>
      </c>
      <c r="I465" s="98">
        <f t="shared" si="28"/>
        <v>79000000</v>
      </c>
    </row>
    <row r="466" spans="1:9" ht="31.5" x14ac:dyDescent="0.3">
      <c r="A466" s="71">
        <f t="shared" si="26"/>
        <v>453</v>
      </c>
      <c r="B466" s="72" t="s">
        <v>566</v>
      </c>
      <c r="C466" s="71"/>
      <c r="D466" s="71">
        <v>2010</v>
      </c>
      <c r="E466" s="71" t="s">
        <v>144</v>
      </c>
      <c r="F466" s="71">
        <v>2</v>
      </c>
      <c r="G466" s="96">
        <f t="shared" si="29"/>
        <v>39500000</v>
      </c>
      <c r="H466" s="99">
        <v>79000000</v>
      </c>
      <c r="I466" s="98">
        <f t="shared" si="28"/>
        <v>79000000</v>
      </c>
    </row>
    <row r="467" spans="1:9" ht="31.5" x14ac:dyDescent="0.3">
      <c r="A467" s="71">
        <f t="shared" si="26"/>
        <v>454</v>
      </c>
      <c r="B467" s="72" t="s">
        <v>567</v>
      </c>
      <c r="C467" s="71"/>
      <c r="D467" s="71">
        <v>2010</v>
      </c>
      <c r="E467" s="71" t="s">
        <v>144</v>
      </c>
      <c r="F467" s="71">
        <v>2</v>
      </c>
      <c r="G467" s="96">
        <f t="shared" si="29"/>
        <v>48000000</v>
      </c>
      <c r="H467" s="99">
        <v>96000000</v>
      </c>
      <c r="I467" s="98">
        <f t="shared" si="28"/>
        <v>96000000</v>
      </c>
    </row>
    <row r="468" spans="1:9" x14ac:dyDescent="0.3">
      <c r="A468" s="71">
        <f t="shared" si="26"/>
        <v>455</v>
      </c>
      <c r="B468" s="72" t="s">
        <v>568</v>
      </c>
      <c r="C468" s="107"/>
      <c r="D468" s="71">
        <v>2017</v>
      </c>
      <c r="E468" s="71" t="s">
        <v>144</v>
      </c>
      <c r="F468" s="71">
        <v>4</v>
      </c>
      <c r="G468" s="96">
        <f t="shared" si="29"/>
        <v>52450000</v>
      </c>
      <c r="H468" s="100">
        <v>209800000</v>
      </c>
      <c r="I468" s="98">
        <f t="shared" si="28"/>
        <v>209800000</v>
      </c>
    </row>
    <row r="469" spans="1:9" x14ac:dyDescent="0.3">
      <c r="A469" s="71">
        <f t="shared" si="26"/>
        <v>456</v>
      </c>
      <c r="B469" s="72" t="s">
        <v>569</v>
      </c>
      <c r="C469" s="71"/>
      <c r="D469" s="71">
        <v>2010</v>
      </c>
      <c r="E469" s="71" t="s">
        <v>144</v>
      </c>
      <c r="F469" s="71">
        <v>3</v>
      </c>
      <c r="G469" s="96">
        <f t="shared" si="29"/>
        <v>27000000</v>
      </c>
      <c r="H469" s="99">
        <v>81000000</v>
      </c>
      <c r="I469" s="98">
        <f t="shared" si="28"/>
        <v>81000000</v>
      </c>
    </row>
    <row r="470" spans="1:9" x14ac:dyDescent="0.3">
      <c r="A470" s="71">
        <f t="shared" si="26"/>
        <v>457</v>
      </c>
      <c r="B470" s="72" t="s">
        <v>570</v>
      </c>
      <c r="C470" s="71"/>
      <c r="D470" s="71">
        <v>2009</v>
      </c>
      <c r="E470" s="71" t="s">
        <v>144</v>
      </c>
      <c r="F470" s="71">
        <v>3</v>
      </c>
      <c r="G470" s="96">
        <f t="shared" si="29"/>
        <v>22000000</v>
      </c>
      <c r="H470" s="99">
        <v>66000000</v>
      </c>
      <c r="I470" s="98">
        <f t="shared" si="28"/>
        <v>66000000</v>
      </c>
    </row>
    <row r="471" spans="1:9" ht="31.5" x14ac:dyDescent="0.3">
      <c r="A471" s="71">
        <f t="shared" si="26"/>
        <v>458</v>
      </c>
      <c r="B471" s="72" t="s">
        <v>571</v>
      </c>
      <c r="C471" s="71"/>
      <c r="D471" s="71">
        <v>2011</v>
      </c>
      <c r="E471" s="71" t="s">
        <v>144</v>
      </c>
      <c r="F471" s="71">
        <v>1</v>
      </c>
      <c r="G471" s="96">
        <f t="shared" si="29"/>
        <v>80000000</v>
      </c>
      <c r="H471" s="99">
        <v>80000000</v>
      </c>
      <c r="I471" s="98">
        <f t="shared" si="28"/>
        <v>80000000</v>
      </c>
    </row>
    <row r="472" spans="1:9" x14ac:dyDescent="0.3">
      <c r="A472" s="71">
        <f t="shared" si="26"/>
        <v>459</v>
      </c>
      <c r="B472" s="72" t="s">
        <v>572</v>
      </c>
      <c r="C472" s="71"/>
      <c r="D472" s="71">
        <v>2010</v>
      </c>
      <c r="E472" s="71" t="s">
        <v>144</v>
      </c>
      <c r="F472" s="71">
        <v>2</v>
      </c>
      <c r="G472" s="96">
        <f t="shared" si="29"/>
        <v>23500000</v>
      </c>
      <c r="H472" s="99">
        <v>47000000</v>
      </c>
      <c r="I472" s="98">
        <f t="shared" si="28"/>
        <v>47000000</v>
      </c>
    </row>
    <row r="473" spans="1:9" x14ac:dyDescent="0.3">
      <c r="A473" s="71">
        <f t="shared" si="26"/>
        <v>460</v>
      </c>
      <c r="B473" s="72" t="s">
        <v>573</v>
      </c>
      <c r="C473" s="71"/>
      <c r="D473" s="71">
        <v>2010</v>
      </c>
      <c r="E473" s="71" t="s">
        <v>144</v>
      </c>
      <c r="F473" s="71">
        <v>2</v>
      </c>
      <c r="G473" s="96">
        <f t="shared" si="29"/>
        <v>17500000</v>
      </c>
      <c r="H473" s="99">
        <v>35000000</v>
      </c>
      <c r="I473" s="98">
        <f t="shared" si="28"/>
        <v>35000000</v>
      </c>
    </row>
    <row r="474" spans="1:9" ht="31.5" x14ac:dyDescent="0.3">
      <c r="A474" s="71">
        <f t="shared" si="26"/>
        <v>461</v>
      </c>
      <c r="B474" s="73" t="s">
        <v>574</v>
      </c>
      <c r="C474" s="71"/>
      <c r="D474" s="71">
        <v>2011</v>
      </c>
      <c r="E474" s="71" t="s">
        <v>144</v>
      </c>
      <c r="F474" s="71">
        <v>1</v>
      </c>
      <c r="G474" s="96">
        <f t="shared" si="29"/>
        <v>35400000</v>
      </c>
      <c r="H474" s="99">
        <v>35400000</v>
      </c>
      <c r="I474" s="98">
        <f t="shared" si="28"/>
        <v>35400000</v>
      </c>
    </row>
    <row r="475" spans="1:9" x14ac:dyDescent="0.3">
      <c r="A475" s="71">
        <f t="shared" si="26"/>
        <v>462</v>
      </c>
      <c r="B475" s="72" t="s">
        <v>575</v>
      </c>
      <c r="C475" s="71"/>
      <c r="D475" s="71">
        <v>2011</v>
      </c>
      <c r="E475" s="71" t="s">
        <v>144</v>
      </c>
      <c r="F475" s="71">
        <v>3</v>
      </c>
      <c r="G475" s="96">
        <f t="shared" si="29"/>
        <v>27000000</v>
      </c>
      <c r="H475" s="99">
        <v>81000000</v>
      </c>
      <c r="I475" s="98">
        <f t="shared" si="28"/>
        <v>81000000</v>
      </c>
    </row>
    <row r="476" spans="1:9" ht="31.5" x14ac:dyDescent="0.3">
      <c r="A476" s="71">
        <f t="shared" si="26"/>
        <v>463</v>
      </c>
      <c r="B476" s="72" t="s">
        <v>576</v>
      </c>
      <c r="C476" s="107"/>
      <c r="D476" s="71">
        <v>2017</v>
      </c>
      <c r="E476" s="71" t="s">
        <v>144</v>
      </c>
      <c r="F476" s="71">
        <v>2</v>
      </c>
      <c r="G476" s="96">
        <f t="shared" si="29"/>
        <v>110100000</v>
      </c>
      <c r="H476" s="100">
        <v>220200000</v>
      </c>
      <c r="I476" s="98">
        <f t="shared" si="28"/>
        <v>220200000</v>
      </c>
    </row>
    <row r="477" spans="1:9" x14ac:dyDescent="0.3">
      <c r="A477" s="71">
        <f t="shared" si="26"/>
        <v>464</v>
      </c>
      <c r="B477" s="72" t="s">
        <v>577</v>
      </c>
      <c r="C477" s="107"/>
      <c r="D477" s="71">
        <v>2017</v>
      </c>
      <c r="E477" s="71" t="s">
        <v>144</v>
      </c>
      <c r="F477" s="71">
        <v>1</v>
      </c>
      <c r="G477" s="96">
        <f t="shared" si="29"/>
        <v>494950000</v>
      </c>
      <c r="H477" s="100">
        <v>494950000</v>
      </c>
      <c r="I477" s="98">
        <f t="shared" si="28"/>
        <v>494950000</v>
      </c>
    </row>
    <row r="478" spans="1:9" ht="31.5" x14ac:dyDescent="0.3">
      <c r="A478" s="71">
        <f t="shared" si="26"/>
        <v>465</v>
      </c>
      <c r="B478" s="72" t="s">
        <v>578</v>
      </c>
      <c r="C478" s="71"/>
      <c r="D478" s="71">
        <v>2015</v>
      </c>
      <c r="E478" s="71" t="s">
        <v>144</v>
      </c>
      <c r="F478" s="71">
        <v>1</v>
      </c>
      <c r="G478" s="96">
        <f t="shared" si="29"/>
        <v>95000000</v>
      </c>
      <c r="H478" s="100">
        <v>95000000</v>
      </c>
      <c r="I478" s="98">
        <f t="shared" si="28"/>
        <v>95000000</v>
      </c>
    </row>
    <row r="479" spans="1:9" x14ac:dyDescent="0.3">
      <c r="A479" s="71">
        <f t="shared" si="26"/>
        <v>466</v>
      </c>
      <c r="B479" s="72" t="s">
        <v>579</v>
      </c>
      <c r="C479" s="71"/>
      <c r="D479" s="71">
        <v>2009</v>
      </c>
      <c r="E479" s="71" t="s">
        <v>144</v>
      </c>
      <c r="F479" s="71">
        <v>1</v>
      </c>
      <c r="G479" s="96">
        <f t="shared" si="29"/>
        <v>5500000</v>
      </c>
      <c r="H479" s="97">
        <v>5500000</v>
      </c>
      <c r="I479" s="98">
        <f t="shared" si="28"/>
        <v>5500000</v>
      </c>
    </row>
    <row r="480" spans="1:9" ht="47.25" x14ac:dyDescent="0.3">
      <c r="A480" s="71">
        <f t="shared" si="26"/>
        <v>467</v>
      </c>
      <c r="B480" s="72" t="s">
        <v>580</v>
      </c>
      <c r="C480" s="71"/>
      <c r="D480" s="71">
        <v>2010</v>
      </c>
      <c r="E480" s="71" t="s">
        <v>431</v>
      </c>
      <c r="F480" s="71">
        <v>1</v>
      </c>
      <c r="G480" s="96">
        <f t="shared" si="29"/>
        <v>80879634</v>
      </c>
      <c r="H480" s="99">
        <v>80879634</v>
      </c>
      <c r="I480" s="98">
        <f t="shared" si="28"/>
        <v>80879634</v>
      </c>
    </row>
    <row r="481" spans="1:9" ht="31.5" x14ac:dyDescent="0.3">
      <c r="A481" s="71">
        <f t="shared" si="26"/>
        <v>468</v>
      </c>
      <c r="B481" s="72" t="s">
        <v>581</v>
      </c>
      <c r="C481" s="71"/>
      <c r="D481" s="71">
        <v>2010</v>
      </c>
      <c r="E481" s="71" t="s">
        <v>149</v>
      </c>
      <c r="F481" s="71">
        <v>11</v>
      </c>
      <c r="G481" s="96">
        <f t="shared" si="29"/>
        <v>100438651.90909091</v>
      </c>
      <c r="H481" s="109">
        <v>1104825171</v>
      </c>
      <c r="I481" s="98">
        <f t="shared" si="28"/>
        <v>1104825171</v>
      </c>
    </row>
    <row r="482" spans="1:9" ht="31.5" x14ac:dyDescent="0.3">
      <c r="A482" s="71">
        <f t="shared" si="26"/>
        <v>469</v>
      </c>
      <c r="B482" s="72" t="s">
        <v>582</v>
      </c>
      <c r="C482" s="107" t="s">
        <v>583</v>
      </c>
      <c r="D482" s="71">
        <v>2017</v>
      </c>
      <c r="E482" s="71" t="s">
        <v>584</v>
      </c>
      <c r="F482" s="71">
        <v>1</v>
      </c>
      <c r="G482" s="96">
        <f t="shared" si="29"/>
        <v>309400000</v>
      </c>
      <c r="H482" s="100">
        <v>309400000</v>
      </c>
      <c r="I482" s="98">
        <f t="shared" si="28"/>
        <v>309400000</v>
      </c>
    </row>
    <row r="483" spans="1:9" ht="31.5" x14ac:dyDescent="0.3">
      <c r="A483" s="71">
        <f t="shared" si="26"/>
        <v>470</v>
      </c>
      <c r="B483" s="72" t="s">
        <v>585</v>
      </c>
      <c r="C483" s="71"/>
      <c r="D483" s="71">
        <v>2008</v>
      </c>
      <c r="E483" s="71" t="s">
        <v>144</v>
      </c>
      <c r="F483" s="71">
        <v>1</v>
      </c>
      <c r="G483" s="96">
        <f t="shared" si="29"/>
        <v>35000000</v>
      </c>
      <c r="H483" s="97">
        <v>35000000</v>
      </c>
      <c r="I483" s="98">
        <f t="shared" si="28"/>
        <v>35000000</v>
      </c>
    </row>
    <row r="484" spans="1:9" x14ac:dyDescent="0.3">
      <c r="A484" s="71">
        <f t="shared" si="26"/>
        <v>471</v>
      </c>
      <c r="B484" s="72" t="s">
        <v>586</v>
      </c>
      <c r="C484" s="71"/>
      <c r="D484" s="71">
        <v>2010</v>
      </c>
      <c r="E484" s="71" t="s">
        <v>144</v>
      </c>
      <c r="F484" s="71">
        <v>1</v>
      </c>
      <c r="G484" s="96">
        <f t="shared" si="29"/>
        <v>35000000</v>
      </c>
      <c r="H484" s="99">
        <v>35000000</v>
      </c>
      <c r="I484" s="98">
        <f t="shared" si="28"/>
        <v>35000000</v>
      </c>
    </row>
    <row r="485" spans="1:9" x14ac:dyDescent="0.3">
      <c r="A485" s="71">
        <f t="shared" si="26"/>
        <v>472</v>
      </c>
      <c r="B485" s="72" t="s">
        <v>587</v>
      </c>
      <c r="C485" s="71"/>
      <c r="D485" s="71">
        <v>2009</v>
      </c>
      <c r="E485" s="71" t="s">
        <v>144</v>
      </c>
      <c r="F485" s="71">
        <v>2</v>
      </c>
      <c r="G485" s="96">
        <f t="shared" si="29"/>
        <v>6500000</v>
      </c>
      <c r="H485" s="99">
        <v>13000000</v>
      </c>
      <c r="I485" s="98">
        <f t="shared" si="28"/>
        <v>13000000</v>
      </c>
    </row>
    <row r="486" spans="1:9" ht="31.5" x14ac:dyDescent="0.3">
      <c r="A486" s="71">
        <f t="shared" si="26"/>
        <v>473</v>
      </c>
      <c r="B486" s="72" t="s">
        <v>588</v>
      </c>
      <c r="C486" s="71"/>
      <c r="D486" s="71">
        <v>2007</v>
      </c>
      <c r="E486" s="71" t="s">
        <v>144</v>
      </c>
      <c r="F486" s="71">
        <v>1</v>
      </c>
      <c r="G486" s="96">
        <f t="shared" si="29"/>
        <v>65000000</v>
      </c>
      <c r="H486" s="97">
        <v>65000000</v>
      </c>
      <c r="I486" s="98">
        <v>0</v>
      </c>
    </row>
    <row r="487" spans="1:9" ht="31.5" x14ac:dyDescent="0.3">
      <c r="A487" s="71">
        <f t="shared" si="26"/>
        <v>474</v>
      </c>
      <c r="B487" s="72" t="s">
        <v>589</v>
      </c>
      <c r="C487" s="71"/>
      <c r="D487" s="71">
        <v>2010</v>
      </c>
      <c r="E487" s="71" t="s">
        <v>144</v>
      </c>
      <c r="F487" s="71">
        <v>2</v>
      </c>
      <c r="G487" s="96">
        <f t="shared" si="29"/>
        <v>75384501</v>
      </c>
      <c r="H487" s="99">
        <v>150769002</v>
      </c>
      <c r="I487" s="98">
        <f>H487-W487</f>
        <v>150769002</v>
      </c>
    </row>
    <row r="488" spans="1:9" x14ac:dyDescent="0.3">
      <c r="A488" s="71">
        <f t="shared" si="26"/>
        <v>475</v>
      </c>
      <c r="B488" s="72" t="s">
        <v>590</v>
      </c>
      <c r="C488" s="71"/>
      <c r="D488" s="71">
        <v>2007</v>
      </c>
      <c r="E488" s="71" t="s">
        <v>144</v>
      </c>
      <c r="F488" s="71">
        <v>1</v>
      </c>
      <c r="G488" s="96">
        <f t="shared" si="29"/>
        <v>12547500</v>
      </c>
      <c r="H488" s="97">
        <v>12547500</v>
      </c>
      <c r="I488" s="98">
        <v>0</v>
      </c>
    </row>
    <row r="489" spans="1:9" x14ac:dyDescent="0.3">
      <c r="A489" s="71">
        <f t="shared" si="26"/>
        <v>476</v>
      </c>
      <c r="B489" s="72" t="s">
        <v>591</v>
      </c>
      <c r="C489" s="71"/>
      <c r="D489" s="71">
        <v>2010</v>
      </c>
      <c r="E489" s="71" t="s">
        <v>144</v>
      </c>
      <c r="F489" s="71">
        <v>2</v>
      </c>
      <c r="G489" s="96">
        <f t="shared" si="29"/>
        <v>12800000</v>
      </c>
      <c r="H489" s="99">
        <v>25600000</v>
      </c>
      <c r="I489" s="98">
        <f>H489-W489</f>
        <v>25600000</v>
      </c>
    </row>
    <row r="490" spans="1:9" x14ac:dyDescent="0.3">
      <c r="A490" s="71">
        <f t="shared" si="26"/>
        <v>477</v>
      </c>
      <c r="B490" s="72" t="s">
        <v>592</v>
      </c>
      <c r="C490" s="107"/>
      <c r="D490" s="71">
        <v>2017</v>
      </c>
      <c r="E490" s="71" t="s">
        <v>144</v>
      </c>
      <c r="F490" s="71">
        <v>20</v>
      </c>
      <c r="G490" s="96">
        <f t="shared" si="29"/>
        <v>81700000</v>
      </c>
      <c r="H490" s="100">
        <v>1634000000</v>
      </c>
      <c r="I490" s="98">
        <f>H490-W490</f>
        <v>1634000000</v>
      </c>
    </row>
    <row r="491" spans="1:9" x14ac:dyDescent="0.3">
      <c r="A491" s="71">
        <f t="shared" si="26"/>
        <v>478</v>
      </c>
      <c r="B491" s="72" t="s">
        <v>593</v>
      </c>
      <c r="C491" s="107" t="s">
        <v>477</v>
      </c>
      <c r="D491" s="71">
        <v>2017</v>
      </c>
      <c r="E491" s="71" t="s">
        <v>144</v>
      </c>
      <c r="F491" s="71">
        <v>1</v>
      </c>
      <c r="G491" s="96">
        <f t="shared" si="29"/>
        <v>13370000</v>
      </c>
      <c r="H491" s="100">
        <v>13370000</v>
      </c>
      <c r="I491" s="98">
        <f>H491-W491</f>
        <v>13370000</v>
      </c>
    </row>
    <row r="492" spans="1:9" x14ac:dyDescent="0.3">
      <c r="A492" s="71">
        <f t="shared" si="26"/>
        <v>479</v>
      </c>
      <c r="B492" s="72" t="s">
        <v>594</v>
      </c>
      <c r="C492" s="71"/>
      <c r="D492" s="71">
        <v>2009</v>
      </c>
      <c r="E492" s="71" t="s">
        <v>144</v>
      </c>
      <c r="F492" s="71">
        <v>1</v>
      </c>
      <c r="G492" s="96">
        <f t="shared" si="29"/>
        <v>8000000</v>
      </c>
      <c r="H492" s="100">
        <v>8000000</v>
      </c>
      <c r="I492" s="98">
        <f>H492-W492</f>
        <v>8000000</v>
      </c>
    </row>
    <row r="493" spans="1:9" x14ac:dyDescent="0.3">
      <c r="A493" s="71"/>
      <c r="B493" s="78" t="s">
        <v>595</v>
      </c>
      <c r="C493" s="71"/>
      <c r="D493" s="71"/>
      <c r="E493" s="71"/>
      <c r="F493" s="71"/>
      <c r="G493" s="96" t="e">
        <f t="shared" si="29"/>
        <v>#DIV/0!</v>
      </c>
      <c r="H493" s="100"/>
      <c r="I493" s="98"/>
    </row>
    <row r="494" spans="1:9" x14ac:dyDescent="0.3">
      <c r="A494" s="71">
        <f>+A492+1</f>
        <v>480</v>
      </c>
      <c r="B494" s="72" t="s">
        <v>596</v>
      </c>
      <c r="C494" s="71"/>
      <c r="D494" s="71">
        <v>2016</v>
      </c>
      <c r="E494" s="71" t="s">
        <v>149</v>
      </c>
      <c r="F494" s="71">
        <v>1</v>
      </c>
      <c r="G494" s="96">
        <f t="shared" si="29"/>
        <v>38500000</v>
      </c>
      <c r="H494" s="99">
        <v>38500000</v>
      </c>
      <c r="I494" s="98">
        <f>H494-W494</f>
        <v>38500000</v>
      </c>
    </row>
    <row r="495" spans="1:9" ht="31.5" x14ac:dyDescent="0.3">
      <c r="A495" s="71">
        <f>+A494+1</f>
        <v>481</v>
      </c>
      <c r="B495" s="72" t="s">
        <v>597</v>
      </c>
      <c r="C495" s="71"/>
      <c r="D495" s="71">
        <v>2016</v>
      </c>
      <c r="E495" s="71" t="s">
        <v>149</v>
      </c>
      <c r="F495" s="71">
        <v>1</v>
      </c>
      <c r="G495" s="96">
        <f t="shared" si="29"/>
        <v>62700000</v>
      </c>
      <c r="H495" s="99">
        <v>62700000</v>
      </c>
      <c r="I495" s="98">
        <f>H495-W495</f>
        <v>62700000</v>
      </c>
    </row>
    <row r="496" spans="1:9" x14ac:dyDescent="0.3">
      <c r="A496" s="71">
        <f t="shared" ref="A496:A509" si="30">+A495+1</f>
        <v>482</v>
      </c>
      <c r="B496" s="72" t="s">
        <v>598</v>
      </c>
      <c r="C496" s="71"/>
      <c r="D496" s="71">
        <v>2016</v>
      </c>
      <c r="E496" s="71" t="s">
        <v>144</v>
      </c>
      <c r="F496" s="71">
        <v>1</v>
      </c>
      <c r="G496" s="96">
        <f t="shared" si="29"/>
        <v>24200000</v>
      </c>
      <c r="H496" s="99">
        <v>24200000</v>
      </c>
      <c r="I496" s="98">
        <f>H496-W496</f>
        <v>24200000</v>
      </c>
    </row>
    <row r="497" spans="1:9" ht="31.5" x14ac:dyDescent="0.3">
      <c r="A497" s="71">
        <f t="shared" si="30"/>
        <v>483</v>
      </c>
      <c r="B497" s="72" t="s">
        <v>599</v>
      </c>
      <c r="C497" s="71"/>
      <c r="D497" s="71">
        <v>2010</v>
      </c>
      <c r="E497" s="71" t="s">
        <v>600</v>
      </c>
      <c r="F497" s="71">
        <v>1</v>
      </c>
      <c r="G497" s="96">
        <f t="shared" si="29"/>
        <v>151347000</v>
      </c>
      <c r="H497" s="99">
        <v>151347000</v>
      </c>
      <c r="I497" s="98">
        <v>0</v>
      </c>
    </row>
    <row r="498" spans="1:9" ht="31.5" x14ac:dyDescent="0.3">
      <c r="A498" s="71">
        <f t="shared" si="30"/>
        <v>484</v>
      </c>
      <c r="B498" s="72" t="s">
        <v>601</v>
      </c>
      <c r="C498" s="71"/>
      <c r="D498" s="71">
        <v>2016</v>
      </c>
      <c r="E498" s="71" t="s">
        <v>144</v>
      </c>
      <c r="F498" s="71">
        <v>1</v>
      </c>
      <c r="G498" s="96">
        <f t="shared" si="29"/>
        <v>18260000</v>
      </c>
      <c r="H498" s="99">
        <v>18260000</v>
      </c>
      <c r="I498" s="98">
        <f>H498-W498</f>
        <v>18260000</v>
      </c>
    </row>
    <row r="499" spans="1:9" ht="31.5" x14ac:dyDescent="0.3">
      <c r="A499" s="71">
        <f t="shared" si="30"/>
        <v>485</v>
      </c>
      <c r="B499" s="72" t="s">
        <v>602</v>
      </c>
      <c r="C499" s="71"/>
      <c r="D499" s="71">
        <v>2006</v>
      </c>
      <c r="E499" s="71" t="s">
        <v>144</v>
      </c>
      <c r="F499" s="71">
        <v>1</v>
      </c>
      <c r="G499" s="96">
        <f t="shared" si="29"/>
        <v>11000000</v>
      </c>
      <c r="H499" s="100">
        <v>11000000</v>
      </c>
      <c r="I499" s="98">
        <v>0</v>
      </c>
    </row>
    <row r="500" spans="1:9" x14ac:dyDescent="0.3">
      <c r="A500" s="71">
        <f t="shared" si="30"/>
        <v>486</v>
      </c>
      <c r="B500" s="72" t="s">
        <v>603</v>
      </c>
      <c r="C500" s="71"/>
      <c r="D500" s="71">
        <v>2009</v>
      </c>
      <c r="E500" s="71" t="s">
        <v>144</v>
      </c>
      <c r="F500" s="71">
        <v>1</v>
      </c>
      <c r="G500" s="96">
        <f t="shared" si="29"/>
        <v>6500000</v>
      </c>
      <c r="H500" s="100">
        <v>6500000</v>
      </c>
      <c r="I500" s="98">
        <v>0</v>
      </c>
    </row>
    <row r="501" spans="1:9" x14ac:dyDescent="0.3">
      <c r="A501" s="71">
        <f t="shared" si="30"/>
        <v>487</v>
      </c>
      <c r="B501" s="72" t="s">
        <v>524</v>
      </c>
      <c r="C501" s="71"/>
      <c r="D501" s="71">
        <v>2010</v>
      </c>
      <c r="E501" s="71" t="s">
        <v>144</v>
      </c>
      <c r="F501" s="71">
        <v>1</v>
      </c>
      <c r="G501" s="96">
        <f t="shared" si="29"/>
        <v>8950000</v>
      </c>
      <c r="H501" s="99">
        <v>8950000</v>
      </c>
      <c r="I501" s="98">
        <f>H501-W501</f>
        <v>8950000</v>
      </c>
    </row>
    <row r="502" spans="1:9" ht="31.5" x14ac:dyDescent="0.3">
      <c r="A502" s="71">
        <f t="shared" si="30"/>
        <v>488</v>
      </c>
      <c r="B502" s="72" t="s">
        <v>604</v>
      </c>
      <c r="C502" s="71"/>
      <c r="D502" s="71">
        <v>2016</v>
      </c>
      <c r="E502" s="71" t="s">
        <v>149</v>
      </c>
      <c r="F502" s="71">
        <v>1</v>
      </c>
      <c r="G502" s="96">
        <f t="shared" si="29"/>
        <v>11550000</v>
      </c>
      <c r="H502" s="100">
        <v>11550000</v>
      </c>
      <c r="I502" s="98">
        <f>H502-W502</f>
        <v>11550000</v>
      </c>
    </row>
    <row r="503" spans="1:9" x14ac:dyDescent="0.3">
      <c r="A503" s="71">
        <f t="shared" si="30"/>
        <v>489</v>
      </c>
      <c r="B503" s="72" t="s">
        <v>205</v>
      </c>
      <c r="C503" s="71"/>
      <c r="D503" s="71">
        <v>2008</v>
      </c>
      <c r="E503" s="71" t="s">
        <v>149</v>
      </c>
      <c r="F503" s="71">
        <v>1</v>
      </c>
      <c r="G503" s="96">
        <f t="shared" si="29"/>
        <v>8300000</v>
      </c>
      <c r="H503" s="97">
        <v>8300000</v>
      </c>
      <c r="I503" s="98">
        <v>0</v>
      </c>
    </row>
    <row r="504" spans="1:9" x14ac:dyDescent="0.3">
      <c r="A504" s="71">
        <f t="shared" si="30"/>
        <v>490</v>
      </c>
      <c r="B504" s="72" t="s">
        <v>206</v>
      </c>
      <c r="C504" s="71"/>
      <c r="D504" s="71">
        <v>2014</v>
      </c>
      <c r="E504" s="71" t="s">
        <v>149</v>
      </c>
      <c r="F504" s="71">
        <v>1</v>
      </c>
      <c r="G504" s="96">
        <f t="shared" si="29"/>
        <v>12353000</v>
      </c>
      <c r="H504" s="100">
        <v>12353000</v>
      </c>
      <c r="I504" s="98">
        <f>H504-W504</f>
        <v>12353000</v>
      </c>
    </row>
    <row r="505" spans="1:9" ht="31.5" x14ac:dyDescent="0.3">
      <c r="A505" s="71">
        <f t="shared" si="30"/>
        <v>491</v>
      </c>
      <c r="B505" s="72" t="s">
        <v>276</v>
      </c>
      <c r="C505" s="71"/>
      <c r="D505" s="71">
        <v>2009</v>
      </c>
      <c r="E505" s="71" t="s">
        <v>149</v>
      </c>
      <c r="F505" s="71">
        <v>2</v>
      </c>
      <c r="G505" s="96">
        <f t="shared" si="29"/>
        <v>11697000</v>
      </c>
      <c r="H505" s="97">
        <v>23394000</v>
      </c>
      <c r="I505" s="98">
        <v>0</v>
      </c>
    </row>
    <row r="506" spans="1:9" x14ac:dyDescent="0.3">
      <c r="A506" s="71">
        <f t="shared" si="30"/>
        <v>492</v>
      </c>
      <c r="B506" s="72" t="s">
        <v>209</v>
      </c>
      <c r="C506" s="71"/>
      <c r="D506" s="71">
        <v>2006</v>
      </c>
      <c r="E506" s="71" t="s">
        <v>149</v>
      </c>
      <c r="F506" s="71">
        <v>3</v>
      </c>
      <c r="G506" s="96">
        <f t="shared" si="29"/>
        <v>7350000</v>
      </c>
      <c r="H506" s="100">
        <v>22050000</v>
      </c>
      <c r="I506" s="98">
        <v>0</v>
      </c>
    </row>
    <row r="507" spans="1:9" x14ac:dyDescent="0.3">
      <c r="A507" s="71">
        <f t="shared" si="30"/>
        <v>493</v>
      </c>
      <c r="B507" s="72" t="s">
        <v>605</v>
      </c>
      <c r="C507" s="71"/>
      <c r="D507" s="71">
        <v>2016</v>
      </c>
      <c r="E507" s="71" t="s">
        <v>431</v>
      </c>
      <c r="F507" s="71">
        <v>1</v>
      </c>
      <c r="G507" s="96">
        <f t="shared" si="29"/>
        <v>16500000</v>
      </c>
      <c r="H507" s="99">
        <v>16500000</v>
      </c>
      <c r="I507" s="98">
        <f>H507-W507</f>
        <v>16500000</v>
      </c>
    </row>
    <row r="508" spans="1:9" ht="157.5" x14ac:dyDescent="0.3">
      <c r="A508" s="71">
        <f t="shared" si="30"/>
        <v>494</v>
      </c>
      <c r="B508" s="72" t="s">
        <v>606</v>
      </c>
      <c r="C508" s="71"/>
      <c r="D508" s="71">
        <v>2010</v>
      </c>
      <c r="E508" s="71" t="s">
        <v>149</v>
      </c>
      <c r="F508" s="71">
        <v>1</v>
      </c>
      <c r="G508" s="96">
        <f t="shared" si="29"/>
        <v>80192000</v>
      </c>
      <c r="H508" s="99">
        <f>83641000-3449000</f>
        <v>80192000</v>
      </c>
      <c r="I508" s="98">
        <f>H508-W508</f>
        <v>80192000</v>
      </c>
    </row>
    <row r="509" spans="1:9" x14ac:dyDescent="0.3">
      <c r="A509" s="71">
        <f t="shared" si="30"/>
        <v>495</v>
      </c>
      <c r="B509" s="75" t="s">
        <v>607</v>
      </c>
      <c r="C509" s="76"/>
      <c r="D509" s="71">
        <v>2012</v>
      </c>
      <c r="E509" s="71" t="s">
        <v>144</v>
      </c>
      <c r="F509" s="76">
        <v>2</v>
      </c>
      <c r="G509" s="96">
        <f t="shared" si="29"/>
        <v>48000000</v>
      </c>
      <c r="H509" s="106">
        <v>96000000</v>
      </c>
      <c r="I509" s="98">
        <f>H509-W509</f>
        <v>96000000</v>
      </c>
    </row>
    <row r="510" spans="1:9" x14ac:dyDescent="0.3">
      <c r="A510" s="71"/>
      <c r="B510" s="78" t="s">
        <v>608</v>
      </c>
      <c r="C510" s="76"/>
      <c r="D510" s="71"/>
      <c r="E510" s="71"/>
      <c r="F510" s="71"/>
      <c r="G510" s="96" t="e">
        <f t="shared" si="29"/>
        <v>#DIV/0!</v>
      </c>
      <c r="H510" s="105"/>
      <c r="I510" s="98"/>
    </row>
    <row r="511" spans="1:9" x14ac:dyDescent="0.3">
      <c r="A511" s="71">
        <f>+A509+1</f>
        <v>496</v>
      </c>
      <c r="B511" s="73" t="s">
        <v>609</v>
      </c>
      <c r="C511" s="71"/>
      <c r="D511" s="71">
        <v>2011</v>
      </c>
      <c r="E511" s="71" t="s">
        <v>149</v>
      </c>
      <c r="F511" s="71">
        <v>10</v>
      </c>
      <c r="G511" s="96">
        <f t="shared" si="29"/>
        <v>7500000</v>
      </c>
      <c r="H511" s="100">
        <v>75000000</v>
      </c>
      <c r="I511" s="98">
        <f>H511-W511</f>
        <v>75000000</v>
      </c>
    </row>
    <row r="512" spans="1:9" x14ac:dyDescent="0.3">
      <c r="A512" s="71">
        <f>+A511+1</f>
        <v>497</v>
      </c>
      <c r="B512" s="72" t="s">
        <v>610</v>
      </c>
      <c r="C512" s="80"/>
      <c r="D512" s="71">
        <v>2010</v>
      </c>
      <c r="E512" s="71" t="s">
        <v>149</v>
      </c>
      <c r="F512" s="71">
        <v>2</v>
      </c>
      <c r="G512" s="96">
        <f t="shared" si="29"/>
        <v>14500000</v>
      </c>
      <c r="H512" s="100">
        <v>29000000</v>
      </c>
      <c r="I512" s="98">
        <f>H512-W512</f>
        <v>29000000</v>
      </c>
    </row>
    <row r="513" spans="1:9" x14ac:dyDescent="0.3">
      <c r="A513" s="71">
        <f t="shared" ref="A513:A568" si="31">+A512+1</f>
        <v>498</v>
      </c>
      <c r="B513" s="72" t="s">
        <v>611</v>
      </c>
      <c r="C513" s="80"/>
      <c r="D513" s="71">
        <v>2010</v>
      </c>
      <c r="E513" s="71" t="s">
        <v>149</v>
      </c>
      <c r="F513" s="71">
        <v>2</v>
      </c>
      <c r="G513" s="96">
        <f t="shared" si="29"/>
        <v>8000000</v>
      </c>
      <c r="H513" s="100">
        <v>16000000</v>
      </c>
      <c r="I513" s="98">
        <f>H513-W513</f>
        <v>16000000</v>
      </c>
    </row>
    <row r="514" spans="1:9" x14ac:dyDescent="0.3">
      <c r="A514" s="71">
        <f t="shared" si="31"/>
        <v>499</v>
      </c>
      <c r="B514" s="72" t="s">
        <v>612</v>
      </c>
      <c r="C514" s="80"/>
      <c r="D514" s="71">
        <v>2009</v>
      </c>
      <c r="E514" s="71" t="s">
        <v>144</v>
      </c>
      <c r="F514" s="71">
        <v>2</v>
      </c>
      <c r="G514" s="96">
        <f t="shared" si="29"/>
        <v>8500000</v>
      </c>
      <c r="H514" s="100">
        <v>17000000</v>
      </c>
      <c r="I514" s="98">
        <v>0</v>
      </c>
    </row>
    <row r="515" spans="1:9" x14ac:dyDescent="0.3">
      <c r="A515" s="71">
        <f t="shared" si="31"/>
        <v>500</v>
      </c>
      <c r="B515" s="72" t="s">
        <v>613</v>
      </c>
      <c r="C515" s="80"/>
      <c r="D515" s="71">
        <v>2009</v>
      </c>
      <c r="E515" s="71" t="s">
        <v>144</v>
      </c>
      <c r="F515" s="71">
        <v>2</v>
      </c>
      <c r="G515" s="96">
        <f t="shared" si="29"/>
        <v>8500000</v>
      </c>
      <c r="H515" s="100">
        <v>17000000</v>
      </c>
      <c r="I515" s="98">
        <v>0</v>
      </c>
    </row>
    <row r="516" spans="1:9" x14ac:dyDescent="0.3">
      <c r="A516" s="71">
        <f t="shared" si="31"/>
        <v>501</v>
      </c>
      <c r="B516" s="72" t="s">
        <v>614</v>
      </c>
      <c r="C516" s="80"/>
      <c r="D516" s="71">
        <v>2011</v>
      </c>
      <c r="E516" s="71" t="s">
        <v>144</v>
      </c>
      <c r="F516" s="71">
        <v>5</v>
      </c>
      <c r="G516" s="96">
        <f t="shared" si="29"/>
        <v>7300000</v>
      </c>
      <c r="H516" s="100">
        <v>36500000</v>
      </c>
      <c r="I516" s="98">
        <f>H516-W516</f>
        <v>36500000</v>
      </c>
    </row>
    <row r="517" spans="1:9" x14ac:dyDescent="0.3">
      <c r="A517" s="71">
        <f t="shared" si="31"/>
        <v>502</v>
      </c>
      <c r="B517" s="73" t="s">
        <v>615</v>
      </c>
      <c r="C517" s="71"/>
      <c r="D517" s="71">
        <v>2017</v>
      </c>
      <c r="E517" s="71" t="s">
        <v>144</v>
      </c>
      <c r="F517" s="71">
        <v>1</v>
      </c>
      <c r="G517" s="96">
        <f t="shared" si="29"/>
        <v>49349000</v>
      </c>
      <c r="H517" s="97">
        <v>49349000</v>
      </c>
      <c r="I517" s="98">
        <f>H517-W517</f>
        <v>49349000</v>
      </c>
    </row>
    <row r="518" spans="1:9" x14ac:dyDescent="0.3">
      <c r="A518" s="71">
        <f t="shared" si="31"/>
        <v>503</v>
      </c>
      <c r="B518" s="72" t="s">
        <v>616</v>
      </c>
      <c r="C518" s="71"/>
      <c r="D518" s="71">
        <v>2009</v>
      </c>
      <c r="E518" s="71" t="s">
        <v>144</v>
      </c>
      <c r="F518" s="71">
        <v>1</v>
      </c>
      <c r="G518" s="96">
        <f t="shared" si="29"/>
        <v>11500000</v>
      </c>
      <c r="H518" s="100">
        <v>11500000</v>
      </c>
      <c r="I518" s="98">
        <v>0</v>
      </c>
    </row>
    <row r="519" spans="1:9" x14ac:dyDescent="0.3">
      <c r="A519" s="71">
        <f t="shared" si="31"/>
        <v>504</v>
      </c>
      <c r="B519" s="73" t="s">
        <v>617</v>
      </c>
      <c r="C519" s="71"/>
      <c r="D519" s="71">
        <v>2005</v>
      </c>
      <c r="E519" s="71" t="s">
        <v>144</v>
      </c>
      <c r="F519" s="71">
        <v>1</v>
      </c>
      <c r="G519" s="96">
        <f t="shared" si="29"/>
        <v>8500000</v>
      </c>
      <c r="H519" s="100">
        <v>8500000</v>
      </c>
      <c r="I519" s="98">
        <v>0</v>
      </c>
    </row>
    <row r="520" spans="1:9" ht="31.5" x14ac:dyDescent="0.3">
      <c r="A520" s="71">
        <f t="shared" si="31"/>
        <v>505</v>
      </c>
      <c r="B520" s="72" t="s">
        <v>618</v>
      </c>
      <c r="C520" s="71"/>
      <c r="D520" s="71">
        <v>2006</v>
      </c>
      <c r="E520" s="71" t="s">
        <v>144</v>
      </c>
      <c r="F520" s="71">
        <v>1</v>
      </c>
      <c r="G520" s="96">
        <f t="shared" si="29"/>
        <v>8500000</v>
      </c>
      <c r="H520" s="97">
        <v>8500000</v>
      </c>
      <c r="I520" s="98">
        <v>0</v>
      </c>
    </row>
    <row r="521" spans="1:9" x14ac:dyDescent="0.3">
      <c r="A521" s="71">
        <f t="shared" si="31"/>
        <v>506</v>
      </c>
      <c r="B521" s="73" t="s">
        <v>256</v>
      </c>
      <c r="C521" s="71"/>
      <c r="D521" s="71">
        <v>2009</v>
      </c>
      <c r="E521" s="71" t="s">
        <v>144</v>
      </c>
      <c r="F521" s="71">
        <v>1</v>
      </c>
      <c r="G521" s="96">
        <f t="shared" si="29"/>
        <v>6500000</v>
      </c>
      <c r="H521" s="97">
        <v>6500000</v>
      </c>
      <c r="I521" s="98">
        <v>0</v>
      </c>
    </row>
    <row r="522" spans="1:9" x14ac:dyDescent="0.3">
      <c r="A522" s="71">
        <f t="shared" si="31"/>
        <v>507</v>
      </c>
      <c r="B522" s="73" t="s">
        <v>619</v>
      </c>
      <c r="C522" s="71"/>
      <c r="D522" s="71">
        <v>2006</v>
      </c>
      <c r="E522" s="71" t="s">
        <v>144</v>
      </c>
      <c r="F522" s="71">
        <v>1</v>
      </c>
      <c r="G522" s="96">
        <f t="shared" si="29"/>
        <v>5950000</v>
      </c>
      <c r="H522" s="97">
        <v>5950000</v>
      </c>
      <c r="I522" s="98">
        <v>0</v>
      </c>
    </row>
    <row r="523" spans="1:9" x14ac:dyDescent="0.3">
      <c r="A523" s="71">
        <f t="shared" si="31"/>
        <v>508</v>
      </c>
      <c r="B523" s="75" t="s">
        <v>620</v>
      </c>
      <c r="C523" s="110"/>
      <c r="D523" s="71">
        <v>2012</v>
      </c>
      <c r="E523" s="71" t="s">
        <v>144</v>
      </c>
      <c r="F523" s="76">
        <v>5</v>
      </c>
      <c r="G523" s="96">
        <f t="shared" ref="G523:G568" si="32">+H523/F523</f>
        <v>8100000</v>
      </c>
      <c r="H523" s="97">
        <v>40500000</v>
      </c>
      <c r="I523" s="98">
        <f t="shared" ref="I523:I528" si="33">H523-W523</f>
        <v>40500000</v>
      </c>
    </row>
    <row r="524" spans="1:9" x14ac:dyDescent="0.3">
      <c r="A524" s="71">
        <f t="shared" si="31"/>
        <v>509</v>
      </c>
      <c r="B524" s="72" t="s">
        <v>621</v>
      </c>
      <c r="C524" s="107" t="s">
        <v>622</v>
      </c>
      <c r="D524" s="71">
        <v>2017</v>
      </c>
      <c r="E524" s="71" t="s">
        <v>144</v>
      </c>
      <c r="F524" s="71">
        <v>2</v>
      </c>
      <c r="G524" s="96">
        <f t="shared" si="32"/>
        <v>17083000</v>
      </c>
      <c r="H524" s="97">
        <v>34166000</v>
      </c>
      <c r="I524" s="98">
        <f t="shared" si="33"/>
        <v>34166000</v>
      </c>
    </row>
    <row r="525" spans="1:9" x14ac:dyDescent="0.3">
      <c r="A525" s="71">
        <f t="shared" si="31"/>
        <v>510</v>
      </c>
      <c r="B525" s="73" t="s">
        <v>623</v>
      </c>
      <c r="C525" s="71"/>
      <c r="D525" s="71">
        <v>2010</v>
      </c>
      <c r="E525" s="71" t="s">
        <v>144</v>
      </c>
      <c r="F525" s="71">
        <v>2</v>
      </c>
      <c r="G525" s="96">
        <f t="shared" si="32"/>
        <v>12000000</v>
      </c>
      <c r="H525" s="99">
        <v>24000000</v>
      </c>
      <c r="I525" s="98">
        <f t="shared" si="33"/>
        <v>24000000</v>
      </c>
    </row>
    <row r="526" spans="1:9" x14ac:dyDescent="0.3">
      <c r="A526" s="71">
        <f t="shared" si="31"/>
        <v>511</v>
      </c>
      <c r="B526" s="72" t="s">
        <v>624</v>
      </c>
      <c r="C526" s="80"/>
      <c r="D526" s="71">
        <v>2010</v>
      </c>
      <c r="E526" s="71" t="s">
        <v>144</v>
      </c>
      <c r="F526" s="71">
        <v>8</v>
      </c>
      <c r="G526" s="96">
        <f t="shared" si="32"/>
        <v>11400000</v>
      </c>
      <c r="H526" s="100">
        <v>91200000</v>
      </c>
      <c r="I526" s="98">
        <f t="shared" si="33"/>
        <v>91200000</v>
      </c>
    </row>
    <row r="527" spans="1:9" x14ac:dyDescent="0.3">
      <c r="A527" s="71">
        <f t="shared" si="31"/>
        <v>512</v>
      </c>
      <c r="B527" s="72" t="s">
        <v>625</v>
      </c>
      <c r="C527" s="71"/>
      <c r="D527" s="71">
        <v>2011</v>
      </c>
      <c r="E527" s="71" t="s">
        <v>144</v>
      </c>
      <c r="F527" s="71">
        <v>2</v>
      </c>
      <c r="G527" s="96">
        <f t="shared" si="32"/>
        <v>7800000</v>
      </c>
      <c r="H527" s="100">
        <v>15600000</v>
      </c>
      <c r="I527" s="98">
        <f t="shared" si="33"/>
        <v>15600000</v>
      </c>
    </row>
    <row r="528" spans="1:9" x14ac:dyDescent="0.3">
      <c r="A528" s="71">
        <f t="shared" si="31"/>
        <v>513</v>
      </c>
      <c r="B528" s="72" t="s">
        <v>626</v>
      </c>
      <c r="C528" s="107" t="s">
        <v>622</v>
      </c>
      <c r="D528" s="71">
        <v>2017</v>
      </c>
      <c r="E528" s="71" t="s">
        <v>144</v>
      </c>
      <c r="F528" s="71">
        <v>2</v>
      </c>
      <c r="G528" s="96">
        <f t="shared" si="32"/>
        <v>39435000</v>
      </c>
      <c r="H528" s="97">
        <v>78870000</v>
      </c>
      <c r="I528" s="98">
        <f t="shared" si="33"/>
        <v>78870000</v>
      </c>
    </row>
    <row r="529" spans="1:9" x14ac:dyDescent="0.3">
      <c r="A529" s="71">
        <f t="shared" si="31"/>
        <v>514</v>
      </c>
      <c r="B529" s="72" t="s">
        <v>627</v>
      </c>
      <c r="C529" s="71"/>
      <c r="D529" s="71">
        <v>2005</v>
      </c>
      <c r="E529" s="71" t="s">
        <v>144</v>
      </c>
      <c r="F529" s="71">
        <v>2</v>
      </c>
      <c r="G529" s="96">
        <f t="shared" si="32"/>
        <v>8500000</v>
      </c>
      <c r="H529" s="97">
        <v>17000000</v>
      </c>
      <c r="I529" s="98">
        <v>0</v>
      </c>
    </row>
    <row r="530" spans="1:9" x14ac:dyDescent="0.3">
      <c r="A530" s="71">
        <f t="shared" si="31"/>
        <v>515</v>
      </c>
      <c r="B530" s="72" t="s">
        <v>628</v>
      </c>
      <c r="C530" s="71"/>
      <c r="D530" s="71">
        <v>2010</v>
      </c>
      <c r="E530" s="71" t="s">
        <v>144</v>
      </c>
      <c r="F530" s="71">
        <v>1</v>
      </c>
      <c r="G530" s="96">
        <f t="shared" si="32"/>
        <v>76000000</v>
      </c>
      <c r="H530" s="100">
        <v>76000000</v>
      </c>
      <c r="I530" s="98">
        <f>H530-W530</f>
        <v>76000000</v>
      </c>
    </row>
    <row r="531" spans="1:9" x14ac:dyDescent="0.3">
      <c r="A531" s="71">
        <f t="shared" si="31"/>
        <v>516</v>
      </c>
      <c r="B531" s="85" t="s">
        <v>629</v>
      </c>
      <c r="C531" s="76"/>
      <c r="D531" s="71">
        <v>2012</v>
      </c>
      <c r="E531" s="71" t="s">
        <v>144</v>
      </c>
      <c r="F531" s="76">
        <v>4</v>
      </c>
      <c r="G531" s="96">
        <f t="shared" si="32"/>
        <v>7800000</v>
      </c>
      <c r="H531" s="106">
        <v>31200000</v>
      </c>
      <c r="I531" s="98">
        <f>H531-W531</f>
        <v>31200000</v>
      </c>
    </row>
    <row r="532" spans="1:9" x14ac:dyDescent="0.3">
      <c r="A532" s="71">
        <f t="shared" si="31"/>
        <v>517</v>
      </c>
      <c r="B532" s="73" t="s">
        <v>259</v>
      </c>
      <c r="C532" s="71"/>
      <c r="D532" s="71">
        <v>2005</v>
      </c>
      <c r="E532" s="71" t="s">
        <v>144</v>
      </c>
      <c r="F532" s="71">
        <v>1</v>
      </c>
      <c r="G532" s="96">
        <f t="shared" si="32"/>
        <v>8500000</v>
      </c>
      <c r="H532" s="97">
        <f>34000000/4</f>
        <v>8500000</v>
      </c>
      <c r="I532" s="98">
        <v>0</v>
      </c>
    </row>
    <row r="533" spans="1:9" x14ac:dyDescent="0.3">
      <c r="A533" s="71">
        <f t="shared" si="31"/>
        <v>518</v>
      </c>
      <c r="B533" s="72" t="s">
        <v>260</v>
      </c>
      <c r="C533" s="71"/>
      <c r="D533" s="71">
        <v>2006</v>
      </c>
      <c r="E533" s="71" t="s">
        <v>144</v>
      </c>
      <c r="F533" s="71">
        <v>1</v>
      </c>
      <c r="G533" s="96">
        <f t="shared" si="32"/>
        <v>11880000</v>
      </c>
      <c r="H533" s="100">
        <f>35640000/3</f>
        <v>11880000</v>
      </c>
      <c r="I533" s="98">
        <v>0</v>
      </c>
    </row>
    <row r="534" spans="1:9" ht="31.5" x14ac:dyDescent="0.3">
      <c r="A534" s="71">
        <f t="shared" si="31"/>
        <v>519</v>
      </c>
      <c r="B534" s="72" t="s">
        <v>630</v>
      </c>
      <c r="C534" s="71"/>
      <c r="D534" s="71">
        <v>2006</v>
      </c>
      <c r="E534" s="71" t="s">
        <v>144</v>
      </c>
      <c r="F534" s="71">
        <v>1</v>
      </c>
      <c r="G534" s="96">
        <f t="shared" si="32"/>
        <v>8500000</v>
      </c>
      <c r="H534" s="97">
        <v>8500000</v>
      </c>
      <c r="I534" s="98">
        <v>0</v>
      </c>
    </row>
    <row r="535" spans="1:9" x14ac:dyDescent="0.3">
      <c r="A535" s="71">
        <f t="shared" si="31"/>
        <v>520</v>
      </c>
      <c r="B535" s="73" t="s">
        <v>631</v>
      </c>
      <c r="C535" s="71"/>
      <c r="D535" s="71">
        <v>2002</v>
      </c>
      <c r="E535" s="71" t="s">
        <v>144</v>
      </c>
      <c r="F535" s="71">
        <v>1</v>
      </c>
      <c r="G535" s="96">
        <f t="shared" si="32"/>
        <v>9900000</v>
      </c>
      <c r="H535" s="100">
        <v>9900000</v>
      </c>
      <c r="I535" s="98">
        <v>0</v>
      </c>
    </row>
    <row r="536" spans="1:9" x14ac:dyDescent="0.3">
      <c r="A536" s="71">
        <f t="shared" si="31"/>
        <v>521</v>
      </c>
      <c r="B536" s="73" t="s">
        <v>632</v>
      </c>
      <c r="C536" s="71"/>
      <c r="D536" s="71">
        <v>2001</v>
      </c>
      <c r="E536" s="71" t="s">
        <v>144</v>
      </c>
      <c r="F536" s="71">
        <v>1</v>
      </c>
      <c r="G536" s="96">
        <f t="shared" si="32"/>
        <v>7000000</v>
      </c>
      <c r="H536" s="97">
        <v>7000000</v>
      </c>
      <c r="I536" s="98">
        <v>0</v>
      </c>
    </row>
    <row r="537" spans="1:9" x14ac:dyDescent="0.3">
      <c r="A537" s="71">
        <f t="shared" si="31"/>
        <v>522</v>
      </c>
      <c r="B537" s="72" t="s">
        <v>633</v>
      </c>
      <c r="C537" s="71"/>
      <c r="D537" s="71">
        <v>2009</v>
      </c>
      <c r="E537" s="71" t="s">
        <v>144</v>
      </c>
      <c r="F537" s="71">
        <v>1</v>
      </c>
      <c r="G537" s="96">
        <f t="shared" si="32"/>
        <v>8500000</v>
      </c>
      <c r="H537" s="100">
        <v>8500000</v>
      </c>
      <c r="I537" s="98">
        <f>H537-W537</f>
        <v>8500000</v>
      </c>
    </row>
    <row r="538" spans="1:9" x14ac:dyDescent="0.3">
      <c r="A538" s="71">
        <f t="shared" si="31"/>
        <v>523</v>
      </c>
      <c r="B538" s="72" t="s">
        <v>634</v>
      </c>
      <c r="C538" s="71"/>
      <c r="D538" s="71">
        <v>2010</v>
      </c>
      <c r="E538" s="71" t="s">
        <v>144</v>
      </c>
      <c r="F538" s="71">
        <v>5</v>
      </c>
      <c r="G538" s="96">
        <f t="shared" si="32"/>
        <v>15000000</v>
      </c>
      <c r="H538" s="100">
        <v>75000000</v>
      </c>
      <c r="I538" s="98">
        <f>H538-W538</f>
        <v>75000000</v>
      </c>
    </row>
    <row r="539" spans="1:9" x14ac:dyDescent="0.3">
      <c r="A539" s="71">
        <f t="shared" si="31"/>
        <v>524</v>
      </c>
      <c r="B539" s="73" t="s">
        <v>635</v>
      </c>
      <c r="C539" s="71"/>
      <c r="D539" s="71">
        <v>2010</v>
      </c>
      <c r="E539" s="71" t="s">
        <v>144</v>
      </c>
      <c r="F539" s="71">
        <v>5</v>
      </c>
      <c r="G539" s="96">
        <f t="shared" si="32"/>
        <v>15000000</v>
      </c>
      <c r="H539" s="99">
        <v>75000000</v>
      </c>
      <c r="I539" s="98">
        <f>H539-W539</f>
        <v>75000000</v>
      </c>
    </row>
    <row r="540" spans="1:9" x14ac:dyDescent="0.3">
      <c r="A540" s="71">
        <f t="shared" si="31"/>
        <v>525</v>
      </c>
      <c r="B540" s="72" t="s">
        <v>636</v>
      </c>
      <c r="C540" s="71"/>
      <c r="D540" s="71">
        <v>2009</v>
      </c>
      <c r="E540" s="71" t="s">
        <v>144</v>
      </c>
      <c r="F540" s="71">
        <v>1</v>
      </c>
      <c r="G540" s="96">
        <f t="shared" si="32"/>
        <v>35000000</v>
      </c>
      <c r="H540" s="100">
        <v>35000000</v>
      </c>
      <c r="I540" s="98">
        <f>H540-W540</f>
        <v>35000000</v>
      </c>
    </row>
    <row r="541" spans="1:9" x14ac:dyDescent="0.3">
      <c r="A541" s="71">
        <f t="shared" si="31"/>
        <v>526</v>
      </c>
      <c r="B541" s="73" t="s">
        <v>637</v>
      </c>
      <c r="C541" s="71" t="s">
        <v>638</v>
      </c>
      <c r="D541" s="71">
        <v>2017</v>
      </c>
      <c r="E541" s="71" t="s">
        <v>144</v>
      </c>
      <c r="F541" s="71">
        <v>1</v>
      </c>
      <c r="G541" s="96">
        <f t="shared" si="32"/>
        <v>58600000</v>
      </c>
      <c r="H541" s="97">
        <v>58600000</v>
      </c>
      <c r="I541" s="98">
        <f>H541-W541</f>
        <v>58600000</v>
      </c>
    </row>
    <row r="542" spans="1:9" x14ac:dyDescent="0.3">
      <c r="A542" s="71">
        <f t="shared" si="31"/>
        <v>527</v>
      </c>
      <c r="B542" s="73" t="s">
        <v>205</v>
      </c>
      <c r="C542" s="71"/>
      <c r="D542" s="71">
        <v>2008</v>
      </c>
      <c r="E542" s="71" t="s">
        <v>149</v>
      </c>
      <c r="F542" s="71">
        <v>1</v>
      </c>
      <c r="G542" s="96">
        <f t="shared" si="32"/>
        <v>8300000</v>
      </c>
      <c r="H542" s="97">
        <v>8300000</v>
      </c>
      <c r="I542" s="98">
        <v>0</v>
      </c>
    </row>
    <row r="543" spans="1:9" x14ac:dyDescent="0.3">
      <c r="A543" s="71">
        <f t="shared" si="31"/>
        <v>528</v>
      </c>
      <c r="B543" s="72" t="s">
        <v>209</v>
      </c>
      <c r="C543" s="71"/>
      <c r="D543" s="71">
        <v>2006</v>
      </c>
      <c r="E543" s="71" t="s">
        <v>149</v>
      </c>
      <c r="F543" s="71">
        <v>1</v>
      </c>
      <c r="G543" s="96">
        <f t="shared" si="32"/>
        <v>7350000</v>
      </c>
      <c r="H543" s="100">
        <v>7350000</v>
      </c>
      <c r="I543" s="98">
        <v>0</v>
      </c>
    </row>
    <row r="544" spans="1:9" ht="31.5" x14ac:dyDescent="0.3">
      <c r="A544" s="71">
        <f t="shared" si="31"/>
        <v>529</v>
      </c>
      <c r="B544" s="73" t="s">
        <v>639</v>
      </c>
      <c r="C544" s="71"/>
      <c r="D544" s="71">
        <v>2014</v>
      </c>
      <c r="E544" s="71" t="s">
        <v>144</v>
      </c>
      <c r="F544" s="71">
        <v>1</v>
      </c>
      <c r="G544" s="96">
        <f t="shared" si="32"/>
        <v>29445000</v>
      </c>
      <c r="H544" s="97">
        <v>29445000</v>
      </c>
      <c r="I544" s="98">
        <f t="shared" ref="I544:I550" si="34">H544-W544</f>
        <v>29445000</v>
      </c>
    </row>
    <row r="545" spans="1:9" ht="31.5" x14ac:dyDescent="0.3">
      <c r="A545" s="71">
        <f t="shared" si="31"/>
        <v>530</v>
      </c>
      <c r="B545" s="73" t="s">
        <v>640</v>
      </c>
      <c r="C545" s="71"/>
      <c r="D545" s="71">
        <v>2016</v>
      </c>
      <c r="E545" s="71" t="s">
        <v>144</v>
      </c>
      <c r="F545" s="71">
        <v>2</v>
      </c>
      <c r="G545" s="96">
        <f t="shared" si="32"/>
        <v>201600000</v>
      </c>
      <c r="H545" s="97">
        <v>403200000</v>
      </c>
      <c r="I545" s="98">
        <f t="shared" si="34"/>
        <v>403200000</v>
      </c>
    </row>
    <row r="546" spans="1:9" ht="47.25" x14ac:dyDescent="0.3">
      <c r="A546" s="71">
        <f t="shared" si="31"/>
        <v>531</v>
      </c>
      <c r="B546" s="73" t="s">
        <v>641</v>
      </c>
      <c r="C546" s="71"/>
      <c r="D546" s="71">
        <v>2016</v>
      </c>
      <c r="E546" s="71" t="s">
        <v>144</v>
      </c>
      <c r="F546" s="71">
        <v>1</v>
      </c>
      <c r="G546" s="96">
        <f t="shared" si="32"/>
        <v>305850000</v>
      </c>
      <c r="H546" s="97">
        <v>305850000</v>
      </c>
      <c r="I546" s="98">
        <f t="shared" si="34"/>
        <v>305850000</v>
      </c>
    </row>
    <row r="547" spans="1:9" ht="47.25" x14ac:dyDescent="0.3">
      <c r="A547" s="71">
        <f t="shared" si="31"/>
        <v>532</v>
      </c>
      <c r="B547" s="73" t="s">
        <v>642</v>
      </c>
      <c r="C547" s="71"/>
      <c r="D547" s="71">
        <v>2016</v>
      </c>
      <c r="E547" s="71" t="s">
        <v>144</v>
      </c>
      <c r="F547" s="71">
        <v>1</v>
      </c>
      <c r="G547" s="96">
        <f t="shared" si="32"/>
        <v>149690000</v>
      </c>
      <c r="H547" s="97">
        <v>149690000</v>
      </c>
      <c r="I547" s="98">
        <f t="shared" si="34"/>
        <v>149690000</v>
      </c>
    </row>
    <row r="548" spans="1:9" ht="31.5" x14ac:dyDescent="0.3">
      <c r="A548" s="71">
        <f t="shared" si="31"/>
        <v>533</v>
      </c>
      <c r="B548" s="72" t="s">
        <v>643</v>
      </c>
      <c r="C548" s="71"/>
      <c r="D548" s="71">
        <v>2009</v>
      </c>
      <c r="E548" s="71" t="s">
        <v>144</v>
      </c>
      <c r="F548" s="71">
        <v>1</v>
      </c>
      <c r="G548" s="96">
        <f t="shared" si="32"/>
        <v>17130000</v>
      </c>
      <c r="H548" s="100">
        <v>17130000</v>
      </c>
      <c r="I548" s="98">
        <f t="shared" si="34"/>
        <v>17130000</v>
      </c>
    </row>
    <row r="549" spans="1:9" x14ac:dyDescent="0.3">
      <c r="A549" s="71">
        <f t="shared" si="31"/>
        <v>534</v>
      </c>
      <c r="B549" s="73" t="s">
        <v>644</v>
      </c>
      <c r="C549" s="71"/>
      <c r="D549" s="71">
        <v>2017</v>
      </c>
      <c r="E549" s="71" t="s">
        <v>144</v>
      </c>
      <c r="F549" s="71">
        <v>1</v>
      </c>
      <c r="G549" s="96">
        <f t="shared" si="32"/>
        <v>460278000</v>
      </c>
      <c r="H549" s="97">
        <v>460278000</v>
      </c>
      <c r="I549" s="98">
        <f t="shared" si="34"/>
        <v>460278000</v>
      </c>
    </row>
    <row r="550" spans="1:9" ht="31.5" x14ac:dyDescent="0.3">
      <c r="A550" s="71">
        <f t="shared" si="31"/>
        <v>535</v>
      </c>
      <c r="B550" s="73" t="s">
        <v>645</v>
      </c>
      <c r="C550" s="71"/>
      <c r="D550" s="71">
        <v>2017</v>
      </c>
      <c r="E550" s="71" t="s">
        <v>144</v>
      </c>
      <c r="F550" s="71">
        <v>1</v>
      </c>
      <c r="G550" s="96">
        <f t="shared" si="32"/>
        <v>244352000</v>
      </c>
      <c r="H550" s="97">
        <v>244352000</v>
      </c>
      <c r="I550" s="98">
        <f t="shared" si="34"/>
        <v>244352000</v>
      </c>
    </row>
    <row r="551" spans="1:9" x14ac:dyDescent="0.3">
      <c r="A551" s="71">
        <f t="shared" si="31"/>
        <v>536</v>
      </c>
      <c r="B551" s="73" t="s">
        <v>646</v>
      </c>
      <c r="C551" s="71"/>
      <c r="D551" s="71">
        <v>2007</v>
      </c>
      <c r="E551" s="71" t="s">
        <v>144</v>
      </c>
      <c r="F551" s="71">
        <v>1</v>
      </c>
      <c r="G551" s="96">
        <f t="shared" si="32"/>
        <v>78000000</v>
      </c>
      <c r="H551" s="97">
        <v>78000000</v>
      </c>
      <c r="I551" s="98">
        <v>0</v>
      </c>
    </row>
    <row r="552" spans="1:9" x14ac:dyDescent="0.3">
      <c r="A552" s="71">
        <f t="shared" si="31"/>
        <v>537</v>
      </c>
      <c r="B552" s="73" t="s">
        <v>647</v>
      </c>
      <c r="C552" s="71"/>
      <c r="D552" s="71">
        <v>2007</v>
      </c>
      <c r="E552" s="71" t="s">
        <v>144</v>
      </c>
      <c r="F552" s="71">
        <v>1</v>
      </c>
      <c r="G552" s="96">
        <f t="shared" si="32"/>
        <v>68000000</v>
      </c>
      <c r="H552" s="97">
        <v>68000000</v>
      </c>
      <c r="I552" s="98">
        <v>0</v>
      </c>
    </row>
    <row r="553" spans="1:9" x14ac:dyDescent="0.3">
      <c r="A553" s="71">
        <f t="shared" si="31"/>
        <v>538</v>
      </c>
      <c r="B553" s="73" t="s">
        <v>648</v>
      </c>
      <c r="C553" s="71"/>
      <c r="D553" s="71">
        <v>2017</v>
      </c>
      <c r="E553" s="71" t="s">
        <v>144</v>
      </c>
      <c r="F553" s="71">
        <v>2</v>
      </c>
      <c r="G553" s="96">
        <f t="shared" si="32"/>
        <v>341650000</v>
      </c>
      <c r="H553" s="97">
        <v>683300000</v>
      </c>
      <c r="I553" s="98">
        <f t="shared" ref="I553:I560" si="35">H553-W553</f>
        <v>683300000</v>
      </c>
    </row>
    <row r="554" spans="1:9" x14ac:dyDescent="0.3">
      <c r="A554" s="71">
        <f t="shared" si="31"/>
        <v>539</v>
      </c>
      <c r="B554" s="73" t="s">
        <v>649</v>
      </c>
      <c r="C554" s="71"/>
      <c r="D554" s="71">
        <v>2017</v>
      </c>
      <c r="E554" s="71" t="s">
        <v>144</v>
      </c>
      <c r="F554" s="71">
        <v>1</v>
      </c>
      <c r="G554" s="96">
        <f t="shared" si="32"/>
        <v>421626000</v>
      </c>
      <c r="H554" s="97">
        <v>421626000</v>
      </c>
      <c r="I554" s="98">
        <f t="shared" si="35"/>
        <v>421626000</v>
      </c>
    </row>
    <row r="555" spans="1:9" ht="31.5" x14ac:dyDescent="0.3">
      <c r="A555" s="71">
        <f t="shared" si="31"/>
        <v>540</v>
      </c>
      <c r="B555" s="73" t="s">
        <v>650</v>
      </c>
      <c r="C555" s="71"/>
      <c r="D555" s="71">
        <v>2011</v>
      </c>
      <c r="E555" s="71" t="s">
        <v>144</v>
      </c>
      <c r="F555" s="71">
        <v>1</v>
      </c>
      <c r="G555" s="96">
        <f t="shared" si="32"/>
        <v>70000000</v>
      </c>
      <c r="H555" s="97">
        <v>70000000</v>
      </c>
      <c r="I555" s="98">
        <f t="shared" si="35"/>
        <v>70000000</v>
      </c>
    </row>
    <row r="556" spans="1:9" x14ac:dyDescent="0.3">
      <c r="A556" s="71">
        <f t="shared" si="31"/>
        <v>541</v>
      </c>
      <c r="B556" s="73" t="s">
        <v>651</v>
      </c>
      <c r="C556" s="71"/>
      <c r="D556" s="71">
        <v>2017</v>
      </c>
      <c r="E556" s="71" t="s">
        <v>144</v>
      </c>
      <c r="F556" s="71">
        <v>1</v>
      </c>
      <c r="G556" s="96">
        <f t="shared" si="32"/>
        <v>443647000</v>
      </c>
      <c r="H556" s="97">
        <v>443647000</v>
      </c>
      <c r="I556" s="98">
        <f t="shared" si="35"/>
        <v>443647000</v>
      </c>
    </row>
    <row r="557" spans="1:9" x14ac:dyDescent="0.3">
      <c r="A557" s="71">
        <f t="shared" si="31"/>
        <v>542</v>
      </c>
      <c r="B557" s="72" t="s">
        <v>652</v>
      </c>
      <c r="C557" s="71"/>
      <c r="D557" s="71">
        <v>2010</v>
      </c>
      <c r="E557" s="71" t="s">
        <v>144</v>
      </c>
      <c r="F557" s="71">
        <v>1</v>
      </c>
      <c r="G557" s="96">
        <f t="shared" si="32"/>
        <v>51000000</v>
      </c>
      <c r="H557" s="100">
        <v>51000000</v>
      </c>
      <c r="I557" s="98">
        <f t="shared" si="35"/>
        <v>51000000</v>
      </c>
    </row>
    <row r="558" spans="1:9" ht="31.5" x14ac:dyDescent="0.3">
      <c r="A558" s="71">
        <f t="shared" si="31"/>
        <v>543</v>
      </c>
      <c r="B558" s="72" t="s">
        <v>653</v>
      </c>
      <c r="C558" s="71"/>
      <c r="D558" s="71">
        <v>2009</v>
      </c>
      <c r="E558" s="71" t="s">
        <v>144</v>
      </c>
      <c r="F558" s="71">
        <v>1</v>
      </c>
      <c r="G558" s="96">
        <f t="shared" si="32"/>
        <v>25000000</v>
      </c>
      <c r="H558" s="100">
        <v>25000000</v>
      </c>
      <c r="I558" s="98">
        <f t="shared" si="35"/>
        <v>25000000</v>
      </c>
    </row>
    <row r="559" spans="1:9" ht="31.5" x14ac:dyDescent="0.3">
      <c r="A559" s="71">
        <f t="shared" si="31"/>
        <v>544</v>
      </c>
      <c r="B559" s="72" t="s">
        <v>654</v>
      </c>
      <c r="C559" s="71"/>
      <c r="D559" s="71">
        <v>2009</v>
      </c>
      <c r="E559" s="71" t="s">
        <v>144</v>
      </c>
      <c r="F559" s="71">
        <v>1</v>
      </c>
      <c r="G559" s="96">
        <f t="shared" si="32"/>
        <v>25000000</v>
      </c>
      <c r="H559" s="100">
        <v>25000000</v>
      </c>
      <c r="I559" s="98">
        <f t="shared" si="35"/>
        <v>25000000</v>
      </c>
    </row>
    <row r="560" spans="1:9" x14ac:dyDescent="0.3">
      <c r="A560" s="71">
        <f t="shared" si="31"/>
        <v>545</v>
      </c>
      <c r="B560" s="73" t="s">
        <v>655</v>
      </c>
      <c r="C560" s="71"/>
      <c r="D560" s="71">
        <v>2017</v>
      </c>
      <c r="E560" s="71" t="s">
        <v>144</v>
      </c>
      <c r="F560" s="71">
        <v>2</v>
      </c>
      <c r="G560" s="96">
        <f t="shared" si="32"/>
        <v>34506000</v>
      </c>
      <c r="H560" s="97">
        <v>69012000</v>
      </c>
      <c r="I560" s="98">
        <f t="shared" si="35"/>
        <v>69012000</v>
      </c>
    </row>
    <row r="561" spans="1:9" x14ac:dyDescent="0.3">
      <c r="A561" s="71">
        <f t="shared" si="31"/>
        <v>546</v>
      </c>
      <c r="B561" s="73" t="s">
        <v>656</v>
      </c>
      <c r="C561" s="71"/>
      <c r="D561" s="71">
        <v>1998</v>
      </c>
      <c r="E561" s="71" t="s">
        <v>144</v>
      </c>
      <c r="F561" s="71">
        <v>1</v>
      </c>
      <c r="G561" s="96">
        <f t="shared" si="32"/>
        <v>23500000</v>
      </c>
      <c r="H561" s="97">
        <v>23500000</v>
      </c>
      <c r="I561" s="98">
        <v>0</v>
      </c>
    </row>
    <row r="562" spans="1:9" ht="31.5" x14ac:dyDescent="0.3">
      <c r="A562" s="71">
        <f t="shared" si="31"/>
        <v>547</v>
      </c>
      <c r="B562" s="73" t="s">
        <v>657</v>
      </c>
      <c r="C562" s="71"/>
      <c r="D562" s="71">
        <v>2016</v>
      </c>
      <c r="E562" s="71" t="s">
        <v>144</v>
      </c>
      <c r="F562" s="71">
        <v>1</v>
      </c>
      <c r="G562" s="96">
        <f t="shared" si="32"/>
        <v>45696000</v>
      </c>
      <c r="H562" s="97">
        <v>45696000</v>
      </c>
      <c r="I562" s="98">
        <f t="shared" ref="I562:I568" si="36">H562-W562</f>
        <v>45696000</v>
      </c>
    </row>
    <row r="563" spans="1:9" x14ac:dyDescent="0.3">
      <c r="A563" s="71">
        <f t="shared" si="31"/>
        <v>548</v>
      </c>
      <c r="B563" s="73" t="s">
        <v>658</v>
      </c>
      <c r="C563" s="71"/>
      <c r="D563" s="71">
        <v>2017</v>
      </c>
      <c r="E563" s="71" t="s">
        <v>144</v>
      </c>
      <c r="F563" s="71">
        <v>4</v>
      </c>
      <c r="G563" s="96">
        <f t="shared" si="32"/>
        <v>12400000</v>
      </c>
      <c r="H563" s="97">
        <v>49600000</v>
      </c>
      <c r="I563" s="98">
        <f t="shared" si="36"/>
        <v>49600000</v>
      </c>
    </row>
    <row r="564" spans="1:9" x14ac:dyDescent="0.3">
      <c r="A564" s="71">
        <f t="shared" si="31"/>
        <v>549</v>
      </c>
      <c r="B564" s="73" t="s">
        <v>659</v>
      </c>
      <c r="C564" s="71"/>
      <c r="D564" s="71">
        <v>2017</v>
      </c>
      <c r="E564" s="71" t="s">
        <v>144</v>
      </c>
      <c r="F564" s="71">
        <v>5</v>
      </c>
      <c r="G564" s="96">
        <f t="shared" si="32"/>
        <v>17980000</v>
      </c>
      <c r="H564" s="97">
        <v>89900000</v>
      </c>
      <c r="I564" s="98">
        <f t="shared" si="36"/>
        <v>89900000</v>
      </c>
    </row>
    <row r="565" spans="1:9" x14ac:dyDescent="0.3">
      <c r="A565" s="71">
        <f t="shared" si="31"/>
        <v>550</v>
      </c>
      <c r="B565" s="73" t="s">
        <v>660</v>
      </c>
      <c r="C565" s="71"/>
      <c r="D565" s="71">
        <v>2017</v>
      </c>
      <c r="E565" s="71" t="s">
        <v>144</v>
      </c>
      <c r="F565" s="71">
        <v>5</v>
      </c>
      <c r="G565" s="96">
        <f t="shared" si="32"/>
        <v>14400000</v>
      </c>
      <c r="H565" s="97">
        <v>72000000</v>
      </c>
      <c r="I565" s="98">
        <f t="shared" si="36"/>
        <v>72000000</v>
      </c>
    </row>
    <row r="566" spans="1:9" x14ac:dyDescent="0.3">
      <c r="A566" s="71">
        <f t="shared" si="31"/>
        <v>551</v>
      </c>
      <c r="B566" s="73" t="s">
        <v>661</v>
      </c>
      <c r="C566" s="71"/>
      <c r="D566" s="71">
        <v>2017</v>
      </c>
      <c r="E566" s="71" t="s">
        <v>144</v>
      </c>
      <c r="F566" s="71">
        <v>5</v>
      </c>
      <c r="G566" s="96">
        <f t="shared" si="32"/>
        <v>11220000</v>
      </c>
      <c r="H566" s="97">
        <v>56100000</v>
      </c>
      <c r="I566" s="98">
        <f t="shared" si="36"/>
        <v>56100000</v>
      </c>
    </row>
    <row r="567" spans="1:9" x14ac:dyDescent="0.3">
      <c r="A567" s="71">
        <f t="shared" si="31"/>
        <v>552</v>
      </c>
      <c r="B567" s="73" t="s">
        <v>662</v>
      </c>
      <c r="C567" s="71"/>
      <c r="D567" s="71">
        <v>2017</v>
      </c>
      <c r="E567" s="71" t="s">
        <v>144</v>
      </c>
      <c r="F567" s="71">
        <v>2</v>
      </c>
      <c r="G567" s="96">
        <f t="shared" si="32"/>
        <v>59100000</v>
      </c>
      <c r="H567" s="97">
        <v>118200000</v>
      </c>
      <c r="I567" s="98">
        <f t="shared" si="36"/>
        <v>118200000</v>
      </c>
    </row>
    <row r="568" spans="1:9" x14ac:dyDescent="0.3">
      <c r="A568" s="71">
        <f t="shared" si="31"/>
        <v>553</v>
      </c>
      <c r="B568" s="72" t="s">
        <v>663</v>
      </c>
      <c r="C568" s="71"/>
      <c r="D568" s="71">
        <v>2011</v>
      </c>
      <c r="E568" s="71" t="s">
        <v>144</v>
      </c>
      <c r="F568" s="71">
        <v>2</v>
      </c>
      <c r="G568" s="96">
        <f t="shared" si="32"/>
        <v>7500000</v>
      </c>
      <c r="H568" s="100">
        <v>15000000</v>
      </c>
      <c r="I568" s="98">
        <f t="shared" si="36"/>
        <v>15000000</v>
      </c>
    </row>
    <row r="569" spans="1:9" x14ac:dyDescent="0.3">
      <c r="A569" s="85"/>
      <c r="B569" s="86" t="s">
        <v>664</v>
      </c>
      <c r="C569" s="76"/>
      <c r="D569" s="71"/>
      <c r="E569" s="76"/>
      <c r="F569" s="85"/>
      <c r="G569" s="76"/>
      <c r="H569" s="111">
        <f>+SUM(H10:H568)</f>
        <v>89515960816</v>
      </c>
      <c r="I569" s="111">
        <f>+SUM(I10:I568)</f>
        <v>68977013989</v>
      </c>
    </row>
    <row r="570" spans="1:9" x14ac:dyDescent="0.3">
      <c r="A570" s="87"/>
      <c r="B570" s="87"/>
      <c r="C570" s="87"/>
      <c r="D570" s="88"/>
      <c r="E570" s="89"/>
      <c r="F570" s="89"/>
      <c r="G570" s="89"/>
      <c r="H570" s="89"/>
      <c r="I570" s="89"/>
    </row>
    <row r="571" spans="1:9" x14ac:dyDescent="0.3">
      <c r="A571" s="14"/>
      <c r="B571" s="14"/>
      <c r="F571" s="176" t="s">
        <v>666</v>
      </c>
      <c r="G571" s="176"/>
      <c r="H571" s="176"/>
      <c r="I571" s="176"/>
    </row>
    <row r="572" spans="1:9" x14ac:dyDescent="0.3">
      <c r="A572" s="14"/>
      <c r="B572" s="14"/>
      <c r="F572" s="160" t="s">
        <v>118</v>
      </c>
      <c r="G572" s="160"/>
      <c r="H572" s="160"/>
      <c r="I572" s="160"/>
    </row>
  </sheetData>
  <mergeCells count="8">
    <mergeCell ref="F571:I571"/>
    <mergeCell ref="F572:I572"/>
    <mergeCell ref="F2:J2"/>
    <mergeCell ref="F3:J3"/>
    <mergeCell ref="A2:C2"/>
    <mergeCell ref="A3:C3"/>
    <mergeCell ref="A4:C4"/>
    <mergeCell ref="A6:I6"/>
  </mergeCells>
  <pageMargins left="0.39370078740157483" right="0.11811023622047245" top="0.74803149606299213" bottom="0.74803149606299213" header="0.31496062992125984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Phụ lục 1</vt:lpstr>
      <vt:lpstr>Phụ lục 2</vt:lpstr>
      <vt:lpstr>Phụ lục 3</vt:lpstr>
      <vt:lpstr>Phụ lục 4</vt:lpstr>
      <vt:lpstr>Phụ lục 5</vt:lpstr>
      <vt:lpstr>Phụ lục 6</vt:lpstr>
      <vt:lpstr>Phụ lục 7</vt:lpstr>
      <vt:lpstr>Phụ lục 8</vt:lpstr>
      <vt:lpstr>Phụ lục 9</vt:lpstr>
      <vt:lpstr>Phụ lục 10</vt:lpstr>
      <vt:lpstr>Phụ lục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2018-03-08T15:59:08Z</cp:lastPrinted>
  <dcterms:created xsi:type="dcterms:W3CDTF">2018-02-26T03:30:31Z</dcterms:created>
  <dcterms:modified xsi:type="dcterms:W3CDTF">2018-03-08T17:31:01Z</dcterms:modified>
</cp:coreProperties>
</file>